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Учебный план НХТ ФГОС" sheetId="1" r:id="rId1"/>
    <sheet name="ОПОП за 199 недель" sheetId="2" r:id="rId2"/>
    <sheet name="Лист3" sheetId="3" r:id="rId3"/>
  </sheets>
  <definedNames>
    <definedName name="_xlnm.Print_Area" localSheetId="0">'Учебный план НХТ ФГОС'!$A$1:$BP$139</definedName>
  </definedNames>
  <calcPr fullCalcOnLoad="1"/>
</workbook>
</file>

<file path=xl/sharedStrings.xml><?xml version="1.0" encoding="utf-8"?>
<sst xmlns="http://schemas.openxmlformats.org/spreadsheetml/2006/main" count="274" uniqueCount="208">
  <si>
    <t>Утверждаю</t>
  </si>
  <si>
    <t>Форма обучения очная</t>
  </si>
  <si>
    <t>Нормативный срок обучения</t>
  </si>
  <si>
    <t>Наименование дисциплин</t>
  </si>
  <si>
    <t>Индекс</t>
  </si>
  <si>
    <t>1 курс</t>
  </si>
  <si>
    <t>2 курс</t>
  </si>
  <si>
    <t>3 курс</t>
  </si>
  <si>
    <t>в том числе</t>
  </si>
  <si>
    <t>4 курс</t>
  </si>
  <si>
    <t>Литература</t>
  </si>
  <si>
    <t>Иностранный язык</t>
  </si>
  <si>
    <t>История</t>
  </si>
  <si>
    <t>Математика и информатика</t>
  </si>
  <si>
    <t>Физическая культура</t>
  </si>
  <si>
    <t>Основы безопасности жизнедеятельности</t>
  </si>
  <si>
    <t>Основы философии</t>
  </si>
  <si>
    <t>История мировой культуры</t>
  </si>
  <si>
    <t>Всего:</t>
  </si>
  <si>
    <t>экзаменов</t>
  </si>
  <si>
    <t>Учебная нагрузка обучающихся (час.)</t>
  </si>
  <si>
    <t>Обязательная аудиторная нагрузка</t>
  </si>
  <si>
    <t>самостоятельная работа</t>
  </si>
  <si>
    <t>всего занятий</t>
  </si>
  <si>
    <t>Обществоведение</t>
  </si>
  <si>
    <t>Естествознание</t>
  </si>
  <si>
    <t xml:space="preserve">География </t>
  </si>
  <si>
    <t xml:space="preserve">Русский язык  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</si>
  <si>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</si>
  <si>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</si>
  <si>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</si>
  <si>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</si>
  <si>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</si>
  <si>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</si>
  <si>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</si>
  <si>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</si>
  <si>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</si>
  <si>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Профильные учебные дисциплины</t>
  </si>
  <si>
    <t>ОД.02</t>
  </si>
  <si>
    <t>ОД.02.01</t>
  </si>
  <si>
    <t xml:space="preserve">История  </t>
  </si>
  <si>
    <t>ОД.02.02</t>
  </si>
  <si>
    <t>ОД.02.03</t>
  </si>
  <si>
    <t>ОД.02.04</t>
  </si>
  <si>
    <t>Общий гуманитарный и социально-экономический цикл</t>
  </si>
  <si>
    <t>ОГСЭ. 00</t>
  </si>
  <si>
    <t>Психология общения</t>
  </si>
  <si>
    <t>ОГСЭ. 01</t>
  </si>
  <si>
    <t>ОГСЭ. 02</t>
  </si>
  <si>
    <t>ОГСЭ. 03</t>
  </si>
  <si>
    <t>ОГСЭ. 04</t>
  </si>
  <si>
    <t>ОГСЭ. 05</t>
  </si>
  <si>
    <t>Общепрофессиональные дисциплины</t>
  </si>
  <si>
    <t>Безопасность жизнедеятельности</t>
  </si>
  <si>
    <t>Профильные модули</t>
  </si>
  <si>
    <t>ПМ.1</t>
  </si>
  <si>
    <t>Педагогическая деятельность</t>
  </si>
  <si>
    <t>МДК.02.01.</t>
  </si>
  <si>
    <t>МДК.02.02.</t>
  </si>
  <si>
    <t>Учебно-методическое обеспечение учебного процесса</t>
  </si>
  <si>
    <t>Педагогические основы преподавания творческих дисциплин</t>
  </si>
  <si>
    <t>ПМ.03.</t>
  </si>
  <si>
    <t>ПМ.02.</t>
  </si>
  <si>
    <t>Организационно-управленческая деятельность</t>
  </si>
  <si>
    <t>МДК.03.01.</t>
  </si>
  <si>
    <t>Учебная практика</t>
  </si>
  <si>
    <t>УП.00</t>
  </si>
  <si>
    <t>ПП.00</t>
  </si>
  <si>
    <t>ПП.01</t>
  </si>
  <si>
    <t>ПП.02</t>
  </si>
  <si>
    <t>ПДП.00</t>
  </si>
  <si>
    <t>ПА.00</t>
  </si>
  <si>
    <t>ГИА.00</t>
  </si>
  <si>
    <t>ГИА.01</t>
  </si>
  <si>
    <t>ГИА.02</t>
  </si>
  <si>
    <t>ГИА.03</t>
  </si>
  <si>
    <t>1 нед.</t>
  </si>
  <si>
    <t>Подготовка выпускной квалификационной работы</t>
  </si>
  <si>
    <t>Государственная (итоговая) аттестация</t>
  </si>
  <si>
    <t>Производственная практика (по профилю специальности)</t>
  </si>
  <si>
    <t>Производственная практика (преддипломная)</t>
  </si>
  <si>
    <t>Промежуточная аттестация</t>
  </si>
  <si>
    <t>Нормативный срок освоения ОПОП СПО углубленой подготовки при очной форме получения образования составляет 199 недель в том числе:</t>
  </si>
  <si>
    <t>Федеральный компонент среднего (полного) общего образования</t>
  </si>
  <si>
    <t>Обучение по учебным циклам</t>
  </si>
  <si>
    <t>Каникулярное время</t>
  </si>
  <si>
    <t>Итого:</t>
  </si>
  <si>
    <t>недель</t>
  </si>
  <si>
    <t>Базовые учебные предметы</t>
  </si>
  <si>
    <t>ОД.01</t>
  </si>
  <si>
    <t>ОД.00</t>
  </si>
  <si>
    <t>максимальная нагрузка</t>
  </si>
  <si>
    <t>ОПД 00</t>
  </si>
  <si>
    <t>ОПД.01</t>
  </si>
  <si>
    <t>ОПД.02</t>
  </si>
  <si>
    <t>ОПД.03</t>
  </si>
  <si>
    <t>ОПД.04</t>
  </si>
  <si>
    <t>дисциплин и МДК</t>
  </si>
  <si>
    <t>учебной практики</t>
  </si>
  <si>
    <t>по специальности среднего профессионального образования</t>
  </si>
  <si>
    <t>Музыкальная литература (зарубежная и отечественная)</t>
  </si>
  <si>
    <t>История стилей музыкальной эстрады</t>
  </si>
  <si>
    <t>Сольфеджио</t>
  </si>
  <si>
    <t>ОПД.05</t>
  </si>
  <si>
    <t>ОПД.06</t>
  </si>
  <si>
    <t>ОПД.07</t>
  </si>
  <si>
    <t>ОПД.08</t>
  </si>
  <si>
    <t>Элементарная теория музыки</t>
  </si>
  <si>
    <t>Гармония</t>
  </si>
  <si>
    <t>Анализ музыкальных произведений</t>
  </si>
  <si>
    <t>Музыкальная информатика</t>
  </si>
  <si>
    <t>Джазовая импровизация</t>
  </si>
  <si>
    <t>Ансамблевое исполнительство</t>
  </si>
  <si>
    <t>Сольное пение</t>
  </si>
  <si>
    <t>Танец, сценическое движение</t>
  </si>
  <si>
    <t>МДК.03.02.</t>
  </si>
  <si>
    <t xml:space="preserve">Народная музыкальная культура </t>
  </si>
  <si>
    <t>ГИА.04</t>
  </si>
  <si>
    <t>ГИА.05</t>
  </si>
  <si>
    <t>Компьютерная аранжировка</t>
  </si>
  <si>
    <t>УП.01</t>
  </si>
  <si>
    <t>УП.02</t>
  </si>
  <si>
    <t>УП.03</t>
  </si>
  <si>
    <t>УП.04</t>
  </si>
  <si>
    <t>Педагогическая работа</t>
  </si>
  <si>
    <t>МДК.01</t>
  </si>
  <si>
    <t>Мастерство актера</t>
  </si>
  <si>
    <t>Основы сценической речи</t>
  </si>
  <si>
    <t>Постановка концертных номеров</t>
  </si>
  <si>
    <t>УП.05</t>
  </si>
  <si>
    <t>Репетиционно-практическая подготовка</t>
  </si>
  <si>
    <t>УП.07</t>
  </si>
  <si>
    <t>УП.06</t>
  </si>
  <si>
    <t>Работа с вокальным ансамблем, творческим коллективом, постановка концертных номеров</t>
  </si>
  <si>
    <t>Основы сценичecкой речи, мастерство актера</t>
  </si>
  <si>
    <t>Производственная практика (педагогическая)</t>
  </si>
  <si>
    <t>Производственная практика (исполнительская)</t>
  </si>
  <si>
    <t>Государственный экзамен «Ансамблевое исполнительство»</t>
  </si>
  <si>
    <t>МДК.02</t>
  </si>
  <si>
    <t>МДК.03</t>
  </si>
  <si>
    <t>МДК.04</t>
  </si>
  <si>
    <t>МДК.05</t>
  </si>
  <si>
    <t>Распределение по семестрам</t>
  </si>
  <si>
    <t>экзамены</t>
  </si>
  <si>
    <t>дифференцирован-ные зачёты</t>
  </si>
  <si>
    <t>3 семестр           16 недель</t>
  </si>
  <si>
    <t>Защита выпускной квалификационной работы  - "Исполнение сольной программы"</t>
  </si>
  <si>
    <t>Инструментовка и аранжировка музыкальных произведений</t>
  </si>
  <si>
    <t>Распределение обязательных учебных занятий по курсам и семестрам</t>
  </si>
  <si>
    <t>5,6,7,8</t>
  </si>
  <si>
    <t>Государственный экзамен «Педагогические основы преподавания творческих дисциплин», "Учебно-методическое обеспечение учебного процесса</t>
  </si>
  <si>
    <t>Государственный экзамен «Работа с вокальным ансамблем, творческим коллективом, постановка концертных номеров»</t>
  </si>
  <si>
    <t>контролные работы</t>
  </si>
  <si>
    <t>1 семестр                           16 недель</t>
  </si>
  <si>
    <t>2 семестр            23 недели</t>
  </si>
  <si>
    <t>4 семестр            21 неделя</t>
  </si>
  <si>
    <t>2 нед.</t>
  </si>
  <si>
    <t>с 1 по 8</t>
  </si>
  <si>
    <t>Ансамбль</t>
  </si>
  <si>
    <t>МДК.06</t>
  </si>
  <si>
    <t>4 нед.</t>
  </si>
  <si>
    <t>Форма обучения - очная</t>
  </si>
  <si>
    <t>основного общего образования</t>
  </si>
  <si>
    <t>Русский язык и культура речи</t>
  </si>
  <si>
    <t>ОГСЭ. 06</t>
  </si>
  <si>
    <t>Всего часов обучения по циклам ОПОП:</t>
  </si>
  <si>
    <t>Недельная нагрузка студентов:</t>
  </si>
  <si>
    <t>5 нед.</t>
  </si>
  <si>
    <t>13 нед.</t>
  </si>
  <si>
    <t>Вид: Эстрадное пение</t>
  </si>
  <si>
    <t xml:space="preserve"> УЧЕБНЫЙ ПЛАН</t>
  </si>
  <si>
    <t xml:space="preserve">   "Алтайский краевой колледж культуры"</t>
  </si>
  <si>
    <t xml:space="preserve">   по программе углубленной подготовки </t>
  </si>
  <si>
    <t xml:space="preserve">   Квалификация: Артист, преподаватель, руководитель эстрадного коллектива</t>
  </si>
  <si>
    <t xml:space="preserve">Музыкально-исполнительская деятельность </t>
  </si>
  <si>
    <t>3 года 10 месяцев на базе</t>
  </si>
  <si>
    <t>2. План учебного процесса</t>
  </si>
  <si>
    <t>контрольных работ</t>
  </si>
  <si>
    <t>Консультации на учебную группу 100 часов в год                                                       (всего 400 часов)</t>
  </si>
  <si>
    <t>дифференцированных зачётов</t>
  </si>
  <si>
    <t>произвенной практики/преддипломной практики</t>
  </si>
  <si>
    <t>1,4,6</t>
  </si>
  <si>
    <t>5 семестр           15 недель</t>
  </si>
  <si>
    <t>6 семестр           21 недели</t>
  </si>
  <si>
    <t>7 семестр            14 недель</t>
  </si>
  <si>
    <t>8 семестр              17 недель</t>
  </si>
  <si>
    <t>Изучение инструментов оркестра</t>
  </si>
  <si>
    <t>Фортепианное исполнительство, аккомпанемент и чтение с листа, .</t>
  </si>
  <si>
    <t>инструментоведение</t>
  </si>
  <si>
    <t xml:space="preserve">  краевого государственного бюджетного образовательного учреждения среднего профессионального образования</t>
  </si>
  <si>
    <t>2,3,7</t>
  </si>
  <si>
    <t>3,5,7</t>
  </si>
  <si>
    <t>1,2,6,8</t>
  </si>
  <si>
    <t>2,4,6</t>
  </si>
  <si>
    <t>4,5,8</t>
  </si>
  <si>
    <t>2,4,6,7</t>
  </si>
  <si>
    <t>2,4,6,8</t>
  </si>
  <si>
    <t>1,3,7</t>
  </si>
  <si>
    <t xml:space="preserve">   070214 Музыкальное искусство эстрады </t>
  </si>
  <si>
    <t>зачеты</t>
  </si>
  <si>
    <t>3-8</t>
  </si>
  <si>
    <t>20 июня 2014 г.</t>
  </si>
  <si>
    <t>15       чел.</t>
  </si>
  <si>
    <t>6-8   чел.</t>
  </si>
  <si>
    <t>2-4    чел.</t>
  </si>
  <si>
    <t xml:space="preserve"> 1   чел.</t>
  </si>
  <si>
    <t>Директор_________ Т.А. Шевцова</t>
  </si>
  <si>
    <t>25 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</si>
</sst>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7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5.5"/>
      <name val="Arial Cyr"/>
      <family val="0"/>
    </font>
    <font>
      <i/>
      <sz val="4.5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5.5"/>
      <name val="Times New Roman"/>
      <family val="1"/>
    </font>
    <font>
      <i/>
      <sz val="4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22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0" tint="-0.04997999966144562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33" borderId="13" xfId="0" applyFont="1" applyFill="1" applyBorder="1" applyAlignment="1">
      <alignment/>
    </xf>
    <xf numFmtId="0" fontId="18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" fontId="22" fillId="0" borderId="56" xfId="0" applyNumberFormat="1" applyFont="1" applyBorder="1" applyAlignment="1">
      <alignment horizontal="center" vertical="center"/>
    </xf>
    <xf numFmtId="0" fontId="22" fillId="33" borderId="57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" fontId="22" fillId="0" borderId="42" xfId="0" applyNumberFormat="1" applyFont="1" applyBorder="1" applyAlignment="1">
      <alignment horizontal="center" vertical="center"/>
    </xf>
    <xf numFmtId="1" fontId="22" fillId="0" borderId="50" xfId="0" applyNumberFormat="1" applyFont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1" fontId="22" fillId="33" borderId="31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1" fontId="71" fillId="0" borderId="52" xfId="0" applyNumberFormat="1" applyFont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/>
    </xf>
    <xf numFmtId="2" fontId="71" fillId="0" borderId="65" xfId="0" applyNumberFormat="1" applyFont="1" applyBorder="1" applyAlignment="1">
      <alignment horizontal="center" vertical="center"/>
    </xf>
    <xf numFmtId="1" fontId="22" fillId="33" borderId="54" xfId="0" applyNumberFormat="1" applyFont="1" applyFill="1" applyBorder="1" applyAlignment="1">
      <alignment horizontal="center" vertical="center"/>
    </xf>
    <xf numFmtId="1" fontId="22" fillId="0" borderId="59" xfId="0" applyNumberFormat="1" applyFont="1" applyBorder="1" applyAlignment="1">
      <alignment horizontal="center" vertical="center"/>
    </xf>
    <xf numFmtId="1" fontId="22" fillId="0" borderId="51" xfId="0" applyNumberFormat="1" applyFont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22" fillId="0" borderId="54" xfId="0" applyNumberFormat="1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78" xfId="0" applyFont="1" applyFill="1" applyBorder="1" applyAlignment="1">
      <alignment horizontal="center" vertical="center"/>
    </xf>
    <xf numFmtId="0" fontId="72" fillId="0" borderId="78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33" borderId="24" xfId="0" applyFont="1" applyFill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33" borderId="80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18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4" fillId="33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2" fillId="33" borderId="61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textRotation="90"/>
    </xf>
    <xf numFmtId="0" fontId="12" fillId="0" borderId="1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17" fillId="33" borderId="84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1" fontId="22" fillId="33" borderId="43" xfId="0" applyNumberFormat="1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1" fontId="22" fillId="33" borderId="34" xfId="0" applyNumberFormat="1" applyFont="1" applyFill="1" applyBorder="1" applyAlignment="1">
      <alignment horizontal="center" vertical="center"/>
    </xf>
    <xf numFmtId="1" fontId="22" fillId="33" borderId="7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26" fillId="33" borderId="4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33" borderId="29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left" vertical="center" wrapText="1"/>
    </xf>
    <xf numFmtId="0" fontId="18" fillId="33" borderId="78" xfId="0" applyFont="1" applyFill="1" applyBorder="1" applyAlignment="1">
      <alignment horizontal="left" vertical="center" wrapText="1"/>
    </xf>
    <xf numFmtId="0" fontId="18" fillId="33" borderId="86" xfId="0" applyFont="1" applyFill="1" applyBorder="1" applyAlignment="1">
      <alignment horizontal="left" vertical="center" wrapText="1"/>
    </xf>
    <xf numFmtId="0" fontId="18" fillId="33" borderId="74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8" fillId="33" borderId="37" xfId="0" applyFont="1" applyFill="1" applyBorder="1" applyAlignment="1">
      <alignment horizontal="left" vertical="center" wrapText="1"/>
    </xf>
    <xf numFmtId="0" fontId="6" fillId="0" borderId="80" xfId="0" applyFont="1" applyBorder="1" applyAlignment="1">
      <alignment horizontal="center" textRotation="90" wrapText="1"/>
    </xf>
    <xf numFmtId="0" fontId="6" fillId="0" borderId="66" xfId="0" applyFont="1" applyBorder="1" applyAlignment="1">
      <alignment horizontal="center" textRotation="90" wrapText="1"/>
    </xf>
    <xf numFmtId="0" fontId="6" fillId="0" borderId="7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18" fillId="0" borderId="7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8" fillId="0" borderId="76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6" fillId="33" borderId="54" xfId="0" applyFont="1" applyFill="1" applyBorder="1" applyAlignment="1">
      <alignment horizontal="center" vertical="center" textRotation="90"/>
    </xf>
    <xf numFmtId="0" fontId="6" fillId="33" borderId="52" xfId="0" applyFont="1" applyFill="1" applyBorder="1" applyAlignment="1">
      <alignment horizontal="center" vertical="center" textRotation="90"/>
    </xf>
    <xf numFmtId="0" fontId="6" fillId="33" borderId="53" xfId="0" applyFont="1" applyFill="1" applyBorder="1" applyAlignment="1">
      <alignment horizontal="center" vertical="center" textRotation="90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0" fillId="0" borderId="85" xfId="0" applyBorder="1" applyAlignment="1">
      <alignment/>
    </xf>
    <xf numFmtId="0" fontId="18" fillId="0" borderId="72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8" fillId="0" borderId="6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33" borderId="74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right" vertical="center" wrapText="1"/>
    </xf>
    <xf numFmtId="0" fontId="17" fillId="0" borderId="78" xfId="0" applyFont="1" applyBorder="1" applyAlignment="1">
      <alignment horizontal="right" vertical="center" wrapText="1"/>
    </xf>
    <xf numFmtId="0" fontId="17" fillId="0" borderId="86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17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0" fontId="17" fillId="0" borderId="72" xfId="0" applyFont="1" applyBorder="1" applyAlignment="1">
      <alignment horizontal="right" vertical="center" wrapText="1"/>
    </xf>
    <xf numFmtId="0" fontId="17" fillId="0" borderId="61" xfId="0" applyFont="1" applyBorder="1" applyAlignment="1">
      <alignment horizontal="right" vertical="center" wrapText="1"/>
    </xf>
    <xf numFmtId="0" fontId="17" fillId="0" borderId="57" xfId="0" applyFont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textRotation="90"/>
    </xf>
    <xf numFmtId="0" fontId="6" fillId="33" borderId="53" xfId="0" applyFont="1" applyFill="1" applyBorder="1" applyAlignment="1">
      <alignment horizontal="center" textRotation="90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0"/>
  <sheetViews>
    <sheetView tabSelected="1" view="pageBreakPreview" zoomScale="118" zoomScaleNormal="25" zoomScaleSheetLayoutView="118" zoomScalePageLayoutView="0" workbookViewId="0" topLeftCell="A1">
      <selection activeCell="W80" sqref="W80"/>
    </sheetView>
  </sheetViews>
  <sheetFormatPr defaultColWidth="9.00390625" defaultRowHeight="12.75"/>
  <cols>
    <col min="1" max="1" width="10.375" style="313" customWidth="1"/>
    <col min="2" max="14" width="3.75390625" style="11" customWidth="1"/>
    <col min="15" max="15" width="4.625" style="0" customWidth="1"/>
    <col min="16" max="16" width="5.125" style="0" customWidth="1"/>
    <col min="17" max="17" width="6.75390625" style="0" customWidth="1"/>
    <col min="18" max="18" width="3.25390625" style="0" customWidth="1"/>
    <col min="19" max="19" width="6.25390625" style="0" customWidth="1"/>
    <col min="20" max="20" width="5.00390625" style="123" customWidth="1"/>
    <col min="21" max="22" width="5.00390625" style="56" customWidth="1"/>
    <col min="23" max="26" width="5.00390625" style="62" customWidth="1"/>
    <col min="27" max="34" width="4.375" style="0" customWidth="1"/>
    <col min="35" max="35" width="1.25" style="0" customWidth="1"/>
    <col min="36" max="36" width="1.37890625" style="0" customWidth="1"/>
    <col min="37" max="37" width="1.25" style="0" customWidth="1"/>
    <col min="38" max="38" width="1.37890625" style="0" customWidth="1"/>
    <col min="39" max="39" width="7.875" style="0" customWidth="1"/>
    <col min="40" max="40" width="8.375" style="0" customWidth="1"/>
    <col min="41" max="41" width="1.37890625" style="0" customWidth="1"/>
    <col min="42" max="42" width="2.375" style="26" customWidth="1"/>
    <col min="43" max="43" width="0.875" style="0" customWidth="1"/>
    <col min="44" max="44" width="2.625" style="4" customWidth="1"/>
    <col min="45" max="45" width="1.00390625" style="0" customWidth="1"/>
    <col min="46" max="46" width="2.25390625" style="27" customWidth="1"/>
    <col min="47" max="47" width="2.125" style="0" customWidth="1"/>
    <col min="48" max="48" width="4.25390625" style="0" customWidth="1"/>
    <col min="49" max="49" width="2.00390625" style="0" customWidth="1"/>
    <col min="50" max="50" width="6.875" style="0" customWidth="1"/>
    <col min="51" max="68" width="2.00390625" style="0" customWidth="1"/>
  </cols>
  <sheetData>
    <row r="1" spans="1:51" ht="12.75" customHeight="1">
      <c r="A1" s="353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5"/>
      <c r="P1" s="356" t="s">
        <v>170</v>
      </c>
      <c r="Q1" s="356"/>
      <c r="R1" s="357"/>
      <c r="S1" s="357"/>
      <c r="T1" s="354"/>
      <c r="U1" s="358"/>
      <c r="V1" s="358"/>
      <c r="W1" s="359"/>
      <c r="X1" s="359"/>
      <c r="Y1" s="359"/>
      <c r="Z1" s="359"/>
      <c r="AA1" s="355"/>
      <c r="AB1" s="355"/>
      <c r="AC1" s="355"/>
      <c r="AD1" s="357"/>
      <c r="AE1" s="357"/>
      <c r="AF1" s="357"/>
      <c r="AG1" s="357"/>
      <c r="AH1" s="388">
        <v>3</v>
      </c>
      <c r="AI1" s="523" t="s">
        <v>1</v>
      </c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</row>
    <row r="2" spans="1:51" ht="12.75" customHeight="1">
      <c r="A2" s="360"/>
      <c r="B2" s="30"/>
      <c r="C2" s="30"/>
      <c r="D2" s="39"/>
      <c r="E2" s="39"/>
      <c r="F2" s="447" t="s">
        <v>189</v>
      </c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33"/>
      <c r="AG2" s="33"/>
      <c r="AH2" s="361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</row>
    <row r="3" spans="1:51" ht="12.75" customHeight="1">
      <c r="A3" s="322" t="s">
        <v>161</v>
      </c>
      <c r="B3" s="30"/>
      <c r="C3" s="30"/>
      <c r="D3" s="30"/>
      <c r="E3" s="30"/>
      <c r="F3" s="30"/>
      <c r="G3" s="30"/>
      <c r="H3" s="30"/>
      <c r="I3" s="30"/>
      <c r="J3" s="362"/>
      <c r="K3" s="362"/>
      <c r="L3" s="362"/>
      <c r="M3" s="362"/>
      <c r="N3" s="316" t="s">
        <v>171</v>
      </c>
      <c r="O3" s="33"/>
      <c r="P3" s="363"/>
      <c r="Q3" s="363"/>
      <c r="R3" s="33"/>
      <c r="S3" s="364"/>
      <c r="T3" s="363"/>
      <c r="U3" s="365"/>
      <c r="V3" s="365"/>
      <c r="W3" s="366"/>
      <c r="X3" s="366"/>
      <c r="Y3" s="366"/>
      <c r="Z3" s="366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</row>
    <row r="4" spans="1:51" ht="12.75" customHeight="1">
      <c r="A4" s="367" t="s">
        <v>2</v>
      </c>
      <c r="B4" s="30"/>
      <c r="C4" s="30"/>
      <c r="D4" s="38"/>
      <c r="E4" s="30"/>
      <c r="F4" s="30"/>
      <c r="G4" s="30"/>
      <c r="H4" s="30"/>
      <c r="I4" s="30"/>
      <c r="J4" s="141"/>
      <c r="K4" s="362"/>
      <c r="L4" s="316" t="s">
        <v>99</v>
      </c>
      <c r="M4" s="38"/>
      <c r="N4" s="362"/>
      <c r="O4" s="364"/>
      <c r="P4" s="33"/>
      <c r="Q4" s="33"/>
      <c r="R4" s="33"/>
      <c r="S4" s="363"/>
      <c r="T4" s="363"/>
      <c r="U4" s="365"/>
      <c r="V4" s="365"/>
      <c r="W4" s="366"/>
      <c r="X4" s="366"/>
      <c r="Y4" s="366"/>
      <c r="Z4" s="366"/>
      <c r="AB4" s="39"/>
      <c r="AC4" s="29"/>
      <c r="AD4" s="39" t="s">
        <v>0</v>
      </c>
      <c r="AE4" s="29"/>
      <c r="AF4" s="29"/>
      <c r="AG4" s="29"/>
      <c r="AH4" s="386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</row>
    <row r="5" spans="1:51" ht="12.75" customHeight="1">
      <c r="A5" s="367" t="s">
        <v>175</v>
      </c>
      <c r="B5" s="30"/>
      <c r="C5" s="30"/>
      <c r="D5" s="30"/>
      <c r="E5" s="30"/>
      <c r="F5" s="30"/>
      <c r="G5" s="30"/>
      <c r="H5" s="30"/>
      <c r="I5" s="30"/>
      <c r="J5" s="362"/>
      <c r="K5" s="362"/>
      <c r="L5" s="368"/>
      <c r="M5" s="596" t="s">
        <v>198</v>
      </c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369"/>
      <c r="Y5" s="369"/>
      <c r="Z5" s="369"/>
      <c r="AB5" s="39"/>
      <c r="AC5" s="29"/>
      <c r="AD5" s="29"/>
      <c r="AE5" s="387" t="s">
        <v>206</v>
      </c>
      <c r="AF5" s="29"/>
      <c r="AG5" s="29"/>
      <c r="AH5" s="386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</row>
    <row r="6" spans="1:51" ht="12.75" customHeight="1">
      <c r="A6" s="323" t="s">
        <v>162</v>
      </c>
      <c r="B6" s="39"/>
      <c r="C6" s="39"/>
      <c r="D6" s="39"/>
      <c r="E6" s="39"/>
      <c r="F6" s="39"/>
      <c r="G6" s="39"/>
      <c r="H6" s="39"/>
      <c r="I6" s="39"/>
      <c r="J6" s="362"/>
      <c r="K6" s="362"/>
      <c r="L6" s="371"/>
      <c r="M6" s="371"/>
      <c r="N6" s="315" t="s">
        <v>172</v>
      </c>
      <c r="O6" s="33"/>
      <c r="P6" s="33"/>
      <c r="Q6" s="33"/>
      <c r="R6" s="33"/>
      <c r="S6" s="372"/>
      <c r="T6" s="373"/>
      <c r="U6" s="374"/>
      <c r="V6" s="374"/>
      <c r="W6" s="375"/>
      <c r="X6" s="375"/>
      <c r="Y6" s="375"/>
      <c r="Z6" s="375"/>
      <c r="AA6" s="370"/>
      <c r="AB6" s="29"/>
      <c r="AC6" s="29"/>
      <c r="AD6" s="29" t="s">
        <v>201</v>
      </c>
      <c r="AE6" s="29"/>
      <c r="AF6" s="29"/>
      <c r="AG6" s="29"/>
      <c r="AH6" s="386"/>
      <c r="AI6" s="523"/>
      <c r="AJ6" s="523"/>
      <c r="AK6" s="523"/>
      <c r="AL6" s="523"/>
      <c r="AM6" s="523"/>
      <c r="AN6" s="523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</row>
    <row r="7" spans="1:51" ht="12.75" customHeight="1">
      <c r="A7" s="322"/>
      <c r="B7" s="39"/>
      <c r="C7" s="39"/>
      <c r="D7" s="39"/>
      <c r="E7" s="39"/>
      <c r="F7" s="39"/>
      <c r="G7" s="39"/>
      <c r="H7" s="39"/>
      <c r="I7" s="39"/>
      <c r="J7" s="362"/>
      <c r="K7" s="368"/>
      <c r="L7" s="362"/>
      <c r="M7" s="38"/>
      <c r="N7" s="38"/>
      <c r="O7" s="364"/>
      <c r="P7" s="376" t="s">
        <v>169</v>
      </c>
      <c r="Q7" s="376"/>
      <c r="R7" s="33"/>
      <c r="S7" s="364"/>
      <c r="T7" s="124"/>
      <c r="U7" s="374"/>
      <c r="V7" s="374"/>
      <c r="W7" s="375"/>
      <c r="X7" s="375"/>
      <c r="Y7" s="375"/>
      <c r="Z7" s="375"/>
      <c r="AA7" s="377"/>
      <c r="AB7" s="377"/>
      <c r="AC7" s="377"/>
      <c r="AD7" s="377"/>
      <c r="AE7" s="29"/>
      <c r="AF7" s="29"/>
      <c r="AG7" s="29"/>
      <c r="AH7" s="378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</row>
    <row r="8" spans="1:51" ht="12.75" customHeight="1">
      <c r="A8" s="322"/>
      <c r="B8" s="39"/>
      <c r="C8" s="39"/>
      <c r="D8" s="39"/>
      <c r="E8" s="39"/>
      <c r="F8" s="39"/>
      <c r="G8" s="39"/>
      <c r="H8" s="39"/>
      <c r="I8" s="39"/>
      <c r="J8" s="316" t="s">
        <v>173</v>
      </c>
      <c r="K8" s="38"/>
      <c r="L8" s="38"/>
      <c r="M8" s="38"/>
      <c r="N8" s="38"/>
      <c r="O8" s="33"/>
      <c r="P8" s="33"/>
      <c r="Q8" s="33"/>
      <c r="R8" s="364"/>
      <c r="S8" s="124"/>
      <c r="T8" s="364"/>
      <c r="U8" s="379"/>
      <c r="V8" s="379"/>
      <c r="W8" s="289"/>
      <c r="X8" s="289"/>
      <c r="Y8" s="289"/>
      <c r="Z8" s="289"/>
      <c r="AA8" s="370"/>
      <c r="AB8" s="370"/>
      <c r="AC8" s="370"/>
      <c r="AD8" s="370"/>
      <c r="AE8" s="29"/>
      <c r="AF8" s="380"/>
      <c r="AG8" s="381"/>
      <c r="AH8" s="382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</row>
    <row r="9" spans="1:51" ht="10.5" customHeight="1">
      <c r="A9" s="322"/>
      <c r="B9" s="557" t="s">
        <v>176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85"/>
      <c r="P9" s="85"/>
      <c r="Q9" s="85"/>
      <c r="R9" s="85"/>
      <c r="S9" s="85"/>
      <c r="T9" s="85"/>
      <c r="U9" s="86"/>
      <c r="V9" s="86"/>
      <c r="W9" s="87"/>
      <c r="X9" s="87"/>
      <c r="Y9" s="87"/>
      <c r="Z9" s="87"/>
      <c r="AA9" s="63"/>
      <c r="AB9" s="63"/>
      <c r="AC9" s="63"/>
      <c r="AD9" s="63"/>
      <c r="AE9" s="63"/>
      <c r="AF9" s="63"/>
      <c r="AG9" s="64"/>
      <c r="AH9" s="38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</row>
    <row r="10" spans="1:51" ht="27.75" customHeight="1">
      <c r="A10" s="504" t="s">
        <v>4</v>
      </c>
      <c r="B10" s="507" t="s">
        <v>3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9"/>
      <c r="O10" s="471" t="s">
        <v>142</v>
      </c>
      <c r="P10" s="472"/>
      <c r="Q10" s="472"/>
      <c r="R10" s="473"/>
      <c r="S10" s="472" t="s">
        <v>20</v>
      </c>
      <c r="T10" s="472"/>
      <c r="U10" s="472"/>
      <c r="V10" s="472"/>
      <c r="W10" s="472"/>
      <c r="X10" s="472"/>
      <c r="Y10" s="472"/>
      <c r="Z10" s="472"/>
      <c r="AA10" s="532" t="s">
        <v>148</v>
      </c>
      <c r="AB10" s="533"/>
      <c r="AC10" s="533"/>
      <c r="AD10" s="533"/>
      <c r="AE10" s="533"/>
      <c r="AF10" s="533"/>
      <c r="AG10" s="533"/>
      <c r="AH10" s="534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</row>
    <row r="11" spans="1:51" ht="12" customHeight="1">
      <c r="A11" s="505"/>
      <c r="B11" s="510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2"/>
      <c r="O11" s="569" t="s">
        <v>143</v>
      </c>
      <c r="P11" s="574" t="s">
        <v>144</v>
      </c>
      <c r="Q11" s="457" t="s">
        <v>152</v>
      </c>
      <c r="R11" s="577" t="s">
        <v>199</v>
      </c>
      <c r="S11" s="580" t="s">
        <v>91</v>
      </c>
      <c r="T11" s="583" t="s">
        <v>22</v>
      </c>
      <c r="U11" s="542" t="s">
        <v>21</v>
      </c>
      <c r="V11" s="543"/>
      <c r="W11" s="543"/>
      <c r="X11" s="543"/>
      <c r="Y11" s="543"/>
      <c r="Z11" s="543"/>
      <c r="AA11" s="535" t="s">
        <v>5</v>
      </c>
      <c r="AB11" s="537"/>
      <c r="AC11" s="535" t="s">
        <v>6</v>
      </c>
      <c r="AD11" s="537"/>
      <c r="AE11" s="535" t="s">
        <v>7</v>
      </c>
      <c r="AF11" s="537"/>
      <c r="AG11" s="535" t="s">
        <v>9</v>
      </c>
      <c r="AH11" s="536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</row>
    <row r="12" spans="1:51" ht="7.5" customHeight="1">
      <c r="A12" s="505"/>
      <c r="B12" s="510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2"/>
      <c r="O12" s="570"/>
      <c r="P12" s="575"/>
      <c r="Q12" s="458"/>
      <c r="R12" s="578"/>
      <c r="S12" s="581"/>
      <c r="T12" s="584"/>
      <c r="U12" s="601" t="s">
        <v>23</v>
      </c>
      <c r="V12" s="391"/>
      <c r="W12" s="538" t="s">
        <v>8</v>
      </c>
      <c r="X12" s="538"/>
      <c r="Y12" s="538"/>
      <c r="Z12" s="538"/>
      <c r="AA12" s="518" t="s">
        <v>153</v>
      </c>
      <c r="AB12" s="516" t="s">
        <v>154</v>
      </c>
      <c r="AC12" s="518" t="s">
        <v>145</v>
      </c>
      <c r="AD12" s="516" t="s">
        <v>155</v>
      </c>
      <c r="AE12" s="518" t="s">
        <v>182</v>
      </c>
      <c r="AF12" s="516" t="s">
        <v>183</v>
      </c>
      <c r="AG12" s="518" t="s">
        <v>184</v>
      </c>
      <c r="AH12" s="516" t="s">
        <v>185</v>
      </c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</row>
    <row r="13" spans="1:51" ht="68.25" customHeight="1">
      <c r="A13" s="506"/>
      <c r="B13" s="51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5"/>
      <c r="O13" s="571"/>
      <c r="P13" s="576"/>
      <c r="Q13" s="459"/>
      <c r="R13" s="579"/>
      <c r="S13" s="582"/>
      <c r="T13" s="585"/>
      <c r="U13" s="602"/>
      <c r="V13" s="401" t="s">
        <v>207</v>
      </c>
      <c r="W13" s="400" t="s">
        <v>202</v>
      </c>
      <c r="X13" s="352" t="s">
        <v>203</v>
      </c>
      <c r="Y13" s="352" t="s">
        <v>204</v>
      </c>
      <c r="Z13" s="352" t="s">
        <v>205</v>
      </c>
      <c r="AA13" s="519"/>
      <c r="AB13" s="517"/>
      <c r="AC13" s="519"/>
      <c r="AD13" s="517"/>
      <c r="AE13" s="519"/>
      <c r="AF13" s="517"/>
      <c r="AG13" s="519"/>
      <c r="AH13" s="517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</row>
    <row r="14" spans="1:70" s="2" customFormat="1" ht="6" customHeight="1">
      <c r="A14" s="392">
        <v>1</v>
      </c>
      <c r="B14" s="558">
        <v>2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0"/>
      <c r="O14" s="111">
        <v>3</v>
      </c>
      <c r="P14" s="112">
        <v>4</v>
      </c>
      <c r="Q14" s="293">
        <v>5</v>
      </c>
      <c r="R14" s="142">
        <v>6</v>
      </c>
      <c r="S14" s="393">
        <v>7</v>
      </c>
      <c r="T14" s="394">
        <v>8</v>
      </c>
      <c r="U14" s="396">
        <v>9</v>
      </c>
      <c r="V14" s="395">
        <v>10</v>
      </c>
      <c r="W14" s="112">
        <v>11</v>
      </c>
      <c r="X14" s="112">
        <v>12</v>
      </c>
      <c r="Y14" s="112">
        <v>13</v>
      </c>
      <c r="Z14" s="293">
        <v>14</v>
      </c>
      <c r="AA14" s="111">
        <v>15</v>
      </c>
      <c r="AB14" s="293">
        <v>16</v>
      </c>
      <c r="AC14" s="111">
        <v>17</v>
      </c>
      <c r="AD14" s="142">
        <v>18</v>
      </c>
      <c r="AE14" s="143">
        <v>19</v>
      </c>
      <c r="AF14" s="293">
        <v>20</v>
      </c>
      <c r="AG14" s="111">
        <v>21</v>
      </c>
      <c r="AH14" s="142">
        <v>22</v>
      </c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6"/>
      <c r="BR14" s="36"/>
    </row>
    <row r="15" spans="1:70" s="2" customFormat="1" ht="11.25" customHeight="1">
      <c r="A15" s="318" t="s">
        <v>90</v>
      </c>
      <c r="B15" s="572" t="s">
        <v>83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3"/>
      <c r="O15" s="69"/>
      <c r="P15" s="70"/>
      <c r="Q15" s="294"/>
      <c r="R15" s="72"/>
      <c r="S15" s="196">
        <v>2106</v>
      </c>
      <c r="T15" s="197">
        <v>702</v>
      </c>
      <c r="U15" s="198">
        <v>1404</v>
      </c>
      <c r="V15" s="398"/>
      <c r="W15" s="397"/>
      <c r="X15" s="147"/>
      <c r="Y15" s="126"/>
      <c r="Z15" s="127"/>
      <c r="AA15" s="281">
        <v>16</v>
      </c>
      <c r="AB15" s="329">
        <v>23</v>
      </c>
      <c r="AC15" s="340">
        <v>16</v>
      </c>
      <c r="AD15" s="278">
        <v>21</v>
      </c>
      <c r="AE15" s="277">
        <v>14</v>
      </c>
      <c r="AF15" s="329">
        <v>22</v>
      </c>
      <c r="AG15" s="340">
        <v>13</v>
      </c>
      <c r="AH15" s="278">
        <v>18</v>
      </c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70" s="26" customFormat="1" ht="11.25" customHeight="1">
      <c r="A16" s="433" t="s">
        <v>89</v>
      </c>
      <c r="B16" s="529" t="s">
        <v>88</v>
      </c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1"/>
      <c r="O16" s="65"/>
      <c r="P16" s="66"/>
      <c r="Q16" s="295"/>
      <c r="R16" s="144"/>
      <c r="S16" s="199">
        <f>T16+U16</f>
        <v>1149</v>
      </c>
      <c r="T16" s="200">
        <f>U16*0.5</f>
        <v>383</v>
      </c>
      <c r="U16" s="149">
        <f>U17+U18+U19+U20+U21+U22+U23+U24+U25</f>
        <v>766</v>
      </c>
      <c r="V16" s="389">
        <v>566</v>
      </c>
      <c r="W16" s="158">
        <v>200</v>
      </c>
      <c r="X16" s="158"/>
      <c r="Y16" s="137"/>
      <c r="Z16" s="71"/>
      <c r="AA16" s="216"/>
      <c r="AB16" s="330"/>
      <c r="AC16" s="321"/>
      <c r="AD16" s="268"/>
      <c r="AE16" s="214"/>
      <c r="AF16" s="330"/>
      <c r="AG16" s="321"/>
      <c r="AH16" s="268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</row>
    <row r="17" spans="1:70" s="26" customFormat="1" ht="11.25" customHeight="1">
      <c r="A17" s="328" t="s">
        <v>28</v>
      </c>
      <c r="B17" s="463" t="s">
        <v>11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4"/>
      <c r="O17" s="67"/>
      <c r="P17" s="68">
        <v>2</v>
      </c>
      <c r="Q17" s="296">
        <v>1</v>
      </c>
      <c r="R17" s="76"/>
      <c r="S17" s="201">
        <v>117</v>
      </c>
      <c r="T17" s="164">
        <f aca="true" t="shared" si="0" ref="T17:T24">S17*0.333</f>
        <v>38.961000000000006</v>
      </c>
      <c r="U17" s="81">
        <v>78</v>
      </c>
      <c r="V17" s="80"/>
      <c r="W17" s="424">
        <v>78</v>
      </c>
      <c r="X17" s="80"/>
      <c r="Y17" s="68"/>
      <c r="Z17" s="76"/>
      <c r="AA17" s="215">
        <v>2</v>
      </c>
      <c r="AB17" s="236">
        <v>2</v>
      </c>
      <c r="AC17" s="319"/>
      <c r="AD17" s="225"/>
      <c r="AE17" s="213"/>
      <c r="AF17" s="236"/>
      <c r="AG17" s="319"/>
      <c r="AH17" s="225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</row>
    <row r="18" spans="1:70" s="26" customFormat="1" ht="11.25" customHeight="1">
      <c r="A18" s="328" t="s">
        <v>29</v>
      </c>
      <c r="B18" s="463" t="s">
        <v>24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4"/>
      <c r="O18" s="67">
        <v>1</v>
      </c>
      <c r="P18" s="68">
        <v>2</v>
      </c>
      <c r="Q18" s="296"/>
      <c r="R18" s="76"/>
      <c r="S18" s="201">
        <v>117</v>
      </c>
      <c r="T18" s="164">
        <f t="shared" si="0"/>
        <v>38.961000000000006</v>
      </c>
      <c r="U18" s="81">
        <v>78</v>
      </c>
      <c r="V18" s="80">
        <v>78</v>
      </c>
      <c r="W18" s="424"/>
      <c r="X18" s="80"/>
      <c r="Y18" s="68"/>
      <c r="Z18" s="76"/>
      <c r="AA18" s="215">
        <v>2</v>
      </c>
      <c r="AB18" s="236">
        <v>2</v>
      </c>
      <c r="AC18" s="319"/>
      <c r="AD18" s="225"/>
      <c r="AE18" s="213"/>
      <c r="AF18" s="236"/>
      <c r="AG18" s="319"/>
      <c r="AH18" s="225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</row>
    <row r="19" spans="1:70" s="26" customFormat="1" ht="11.25" customHeight="1">
      <c r="A19" s="328" t="s">
        <v>30</v>
      </c>
      <c r="B19" s="463" t="s">
        <v>13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4"/>
      <c r="O19" s="67">
        <v>2</v>
      </c>
      <c r="P19" s="68"/>
      <c r="Q19" s="296">
        <v>1</v>
      </c>
      <c r="R19" s="76"/>
      <c r="S19" s="201">
        <v>117</v>
      </c>
      <c r="T19" s="164">
        <f t="shared" si="0"/>
        <v>38.961000000000006</v>
      </c>
      <c r="U19" s="81">
        <v>78</v>
      </c>
      <c r="V19" s="80">
        <v>34</v>
      </c>
      <c r="W19" s="424">
        <v>44</v>
      </c>
      <c r="X19" s="80"/>
      <c r="Y19" s="68"/>
      <c r="Z19" s="76"/>
      <c r="AA19" s="215">
        <v>2</v>
      </c>
      <c r="AB19" s="236">
        <v>2</v>
      </c>
      <c r="AC19" s="319"/>
      <c r="AD19" s="225"/>
      <c r="AE19" s="213"/>
      <c r="AF19" s="236"/>
      <c r="AG19" s="319"/>
      <c r="AH19" s="225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1:70" s="26" customFormat="1" ht="11.25" customHeight="1">
      <c r="A20" s="328" t="s">
        <v>31</v>
      </c>
      <c r="B20" s="463" t="s">
        <v>25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4"/>
      <c r="O20" s="67"/>
      <c r="P20" s="68">
        <v>1.3</v>
      </c>
      <c r="Q20" s="296">
        <v>2</v>
      </c>
      <c r="R20" s="76"/>
      <c r="S20" s="201">
        <v>165</v>
      </c>
      <c r="T20" s="164">
        <f t="shared" si="0"/>
        <v>54.945</v>
      </c>
      <c r="U20" s="81">
        <v>110</v>
      </c>
      <c r="V20" s="80">
        <v>110</v>
      </c>
      <c r="W20" s="424"/>
      <c r="X20" s="80"/>
      <c r="Y20" s="68"/>
      <c r="Z20" s="76"/>
      <c r="AA20" s="215">
        <v>2</v>
      </c>
      <c r="AB20" s="236">
        <v>2</v>
      </c>
      <c r="AC20" s="319">
        <v>2</v>
      </c>
      <c r="AD20" s="225"/>
      <c r="AE20" s="213"/>
      <c r="AF20" s="236"/>
      <c r="AG20" s="319"/>
      <c r="AH20" s="225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</row>
    <row r="21" spans="1:70" s="26" customFormat="1" ht="11.25" customHeight="1">
      <c r="A21" s="328" t="s">
        <v>32</v>
      </c>
      <c r="B21" s="463" t="s">
        <v>26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4"/>
      <c r="O21" s="67"/>
      <c r="P21" s="68">
        <v>2</v>
      </c>
      <c r="Q21" s="296">
        <v>1</v>
      </c>
      <c r="R21" s="76"/>
      <c r="S21" s="201">
        <v>117</v>
      </c>
      <c r="T21" s="164">
        <f t="shared" si="0"/>
        <v>38.961000000000006</v>
      </c>
      <c r="U21" s="81">
        <v>78</v>
      </c>
      <c r="V21" s="80">
        <v>78</v>
      </c>
      <c r="W21" s="424"/>
      <c r="X21" s="80"/>
      <c r="Y21" s="68"/>
      <c r="Z21" s="76"/>
      <c r="AA21" s="215">
        <v>2</v>
      </c>
      <c r="AB21" s="236">
        <v>2</v>
      </c>
      <c r="AC21" s="319"/>
      <c r="AD21" s="225"/>
      <c r="AE21" s="213"/>
      <c r="AF21" s="236"/>
      <c r="AG21" s="319"/>
      <c r="AH21" s="225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</row>
    <row r="22" spans="1:70" s="26" customFormat="1" ht="11.25" customHeight="1">
      <c r="A22" s="328" t="s">
        <v>33</v>
      </c>
      <c r="B22" s="463" t="s">
        <v>14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4"/>
      <c r="O22" s="67"/>
      <c r="P22" s="68">
        <v>2</v>
      </c>
      <c r="Q22" s="296">
        <v>1</v>
      </c>
      <c r="R22" s="76"/>
      <c r="S22" s="201">
        <v>117</v>
      </c>
      <c r="T22" s="164">
        <v>39</v>
      </c>
      <c r="U22" s="81">
        <v>78</v>
      </c>
      <c r="V22" s="80"/>
      <c r="W22" s="424">
        <v>78</v>
      </c>
      <c r="X22" s="80"/>
      <c r="Y22" s="68"/>
      <c r="Z22" s="76"/>
      <c r="AA22" s="215">
        <v>2</v>
      </c>
      <c r="AB22" s="236">
        <v>2</v>
      </c>
      <c r="AC22" s="319"/>
      <c r="AD22" s="225"/>
      <c r="AE22" s="213"/>
      <c r="AF22" s="236"/>
      <c r="AG22" s="319"/>
      <c r="AH22" s="225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</row>
    <row r="23" spans="1:70" s="26" customFormat="1" ht="11.25" customHeight="1">
      <c r="A23" s="328" t="s">
        <v>34</v>
      </c>
      <c r="B23" s="463" t="s">
        <v>15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4"/>
      <c r="O23" s="67"/>
      <c r="P23" s="68">
        <v>2</v>
      </c>
      <c r="Q23" s="296">
        <v>1</v>
      </c>
      <c r="R23" s="76"/>
      <c r="S23" s="201">
        <v>105</v>
      </c>
      <c r="T23" s="164">
        <v>35</v>
      </c>
      <c r="U23" s="81">
        <v>78</v>
      </c>
      <c r="V23" s="80">
        <v>78</v>
      </c>
      <c r="W23" s="80"/>
      <c r="X23" s="80"/>
      <c r="Y23" s="68"/>
      <c r="Z23" s="76"/>
      <c r="AA23" s="215">
        <v>2</v>
      </c>
      <c r="AB23" s="236">
        <v>2</v>
      </c>
      <c r="AC23" s="319"/>
      <c r="AD23" s="225"/>
      <c r="AE23" s="213"/>
      <c r="AF23" s="236"/>
      <c r="AG23" s="319"/>
      <c r="AH23" s="225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s="26" customFormat="1" ht="11.25" customHeight="1">
      <c r="A24" s="328" t="s">
        <v>35</v>
      </c>
      <c r="B24" s="463" t="s">
        <v>27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4"/>
      <c r="O24" s="67">
        <v>2</v>
      </c>
      <c r="P24" s="68"/>
      <c r="Q24" s="296">
        <v>1</v>
      </c>
      <c r="R24" s="76"/>
      <c r="S24" s="201">
        <v>117</v>
      </c>
      <c r="T24" s="164">
        <f t="shared" si="0"/>
        <v>38.961000000000006</v>
      </c>
      <c r="U24" s="81">
        <v>78</v>
      </c>
      <c r="V24" s="80">
        <v>78</v>
      </c>
      <c r="W24" s="80"/>
      <c r="X24" s="80"/>
      <c r="Y24" s="68"/>
      <c r="Z24" s="76"/>
      <c r="AA24" s="215">
        <v>2</v>
      </c>
      <c r="AB24" s="236">
        <v>2</v>
      </c>
      <c r="AC24" s="319"/>
      <c r="AD24" s="225"/>
      <c r="AE24" s="213"/>
      <c r="AF24" s="236"/>
      <c r="AG24" s="319"/>
      <c r="AH24" s="225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0" s="26" customFormat="1" ht="11.25" customHeight="1">
      <c r="A25" s="430" t="s">
        <v>36</v>
      </c>
      <c r="B25" s="496" t="s">
        <v>10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8"/>
      <c r="O25" s="73">
        <v>3</v>
      </c>
      <c r="P25" s="74">
        <v>1</v>
      </c>
      <c r="Q25" s="297">
        <v>2</v>
      </c>
      <c r="R25" s="72"/>
      <c r="S25" s="201">
        <v>162</v>
      </c>
      <c r="T25" s="153">
        <v>54</v>
      </c>
      <c r="U25" s="154">
        <v>110</v>
      </c>
      <c r="V25" s="399">
        <v>110</v>
      </c>
      <c r="W25" s="88"/>
      <c r="X25" s="88"/>
      <c r="Y25" s="70"/>
      <c r="Z25" s="72"/>
      <c r="AA25" s="282">
        <v>2</v>
      </c>
      <c r="AB25" s="331">
        <v>2</v>
      </c>
      <c r="AC25" s="318">
        <v>2</v>
      </c>
      <c r="AD25" s="267"/>
      <c r="AE25" s="272"/>
      <c r="AF25" s="331"/>
      <c r="AG25" s="318"/>
      <c r="AH25" s="267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</row>
    <row r="26" spans="1:70" s="26" customFormat="1" ht="11.25" customHeight="1">
      <c r="A26" s="433" t="s">
        <v>38</v>
      </c>
      <c r="B26" s="529" t="s">
        <v>37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1"/>
      <c r="O26" s="65"/>
      <c r="P26" s="66"/>
      <c r="Q26" s="295"/>
      <c r="R26" s="75"/>
      <c r="S26" s="148">
        <f>S27+S28+S29+S30</f>
        <v>972</v>
      </c>
      <c r="T26" s="167">
        <f>S26*0.333</f>
        <v>323.67600000000004</v>
      </c>
      <c r="U26" s="149">
        <v>648</v>
      </c>
      <c r="V26" s="150">
        <v>224</v>
      </c>
      <c r="W26" s="151">
        <v>424</v>
      </c>
      <c r="X26" s="136"/>
      <c r="Y26" s="140"/>
      <c r="Z26" s="71"/>
      <c r="AA26" s="214"/>
      <c r="AB26" s="330"/>
      <c r="AC26" s="321"/>
      <c r="AD26" s="268"/>
      <c r="AE26" s="214"/>
      <c r="AF26" s="330"/>
      <c r="AG26" s="321"/>
      <c r="AH26" s="268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</row>
    <row r="27" spans="1:70" s="26" customFormat="1" ht="11.25" customHeight="1">
      <c r="A27" s="328" t="s">
        <v>39</v>
      </c>
      <c r="B27" s="463" t="s">
        <v>17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4"/>
      <c r="O27" s="67">
        <v>4.6</v>
      </c>
      <c r="P27" s="68"/>
      <c r="Q27" s="296">
        <v>3.5</v>
      </c>
      <c r="R27" s="76"/>
      <c r="S27" s="146">
        <v>219</v>
      </c>
      <c r="T27" s="152">
        <f>S27*0.333</f>
        <v>72.927</v>
      </c>
      <c r="U27" s="81">
        <v>146</v>
      </c>
      <c r="V27" s="80">
        <v>146</v>
      </c>
      <c r="W27" s="80"/>
      <c r="X27" s="80"/>
      <c r="Y27" s="68"/>
      <c r="Z27" s="76"/>
      <c r="AA27" s="213"/>
      <c r="AB27" s="236"/>
      <c r="AC27" s="319">
        <v>2</v>
      </c>
      <c r="AD27" s="225">
        <v>2</v>
      </c>
      <c r="AE27" s="213">
        <v>2</v>
      </c>
      <c r="AF27" s="236">
        <v>2</v>
      </c>
      <c r="AG27" s="319"/>
      <c r="AH27" s="225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</row>
    <row r="28" spans="1:70" s="26" customFormat="1" ht="11.25" customHeight="1">
      <c r="A28" s="430" t="s">
        <v>41</v>
      </c>
      <c r="B28" s="549" t="s">
        <v>40</v>
      </c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50"/>
      <c r="O28" s="67">
        <v>2</v>
      </c>
      <c r="P28" s="68">
        <v>1</v>
      </c>
      <c r="Q28" s="296"/>
      <c r="R28" s="76"/>
      <c r="S28" s="146">
        <v>117</v>
      </c>
      <c r="T28" s="152">
        <f>S28*0.333</f>
        <v>38.961000000000006</v>
      </c>
      <c r="U28" s="154">
        <v>78</v>
      </c>
      <c r="V28" s="399">
        <v>78</v>
      </c>
      <c r="W28" s="399"/>
      <c r="X28" s="80"/>
      <c r="Y28" s="68"/>
      <c r="Z28" s="76"/>
      <c r="AA28" s="212">
        <v>2</v>
      </c>
      <c r="AB28" s="253">
        <v>2</v>
      </c>
      <c r="AC28" s="318"/>
      <c r="AD28" s="267"/>
      <c r="AE28" s="272"/>
      <c r="AF28" s="331"/>
      <c r="AG28" s="318"/>
      <c r="AH28" s="267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0" s="26" customFormat="1" ht="11.25" customHeight="1">
      <c r="A29" s="328" t="s">
        <v>42</v>
      </c>
      <c r="B29" s="454" t="s">
        <v>116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6"/>
      <c r="O29" s="67"/>
      <c r="P29" s="68">
        <v>4</v>
      </c>
      <c r="Q29" s="296">
        <v>3</v>
      </c>
      <c r="R29" s="76"/>
      <c r="S29" s="146">
        <v>111</v>
      </c>
      <c r="T29" s="152">
        <f>S29*0.333</f>
        <v>36.963</v>
      </c>
      <c r="U29" s="81">
        <f>AA29*AA15+AB29*AB15+AC29*AC15+AD29*AD15+AE29*AE15+AF29*AF15+AG29*AG15+AH29*AH15</f>
        <v>74</v>
      </c>
      <c r="V29" s="77"/>
      <c r="W29" s="79">
        <f>U29</f>
        <v>74</v>
      </c>
      <c r="X29" s="79"/>
      <c r="Y29" s="78"/>
      <c r="Z29" s="99"/>
      <c r="AA29" s="212"/>
      <c r="AB29" s="253"/>
      <c r="AC29" s="328">
        <v>2</v>
      </c>
      <c r="AD29" s="266">
        <v>2</v>
      </c>
      <c r="AE29" s="212"/>
      <c r="AF29" s="253"/>
      <c r="AG29" s="328"/>
      <c r="AH29" s="266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</row>
    <row r="30" spans="1:70" s="26" customFormat="1" ht="11.25" customHeight="1">
      <c r="A30" s="328" t="s">
        <v>43</v>
      </c>
      <c r="B30" s="547" t="s">
        <v>100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8"/>
      <c r="O30" s="67">
        <v>3.5</v>
      </c>
      <c r="P30" s="68" t="s">
        <v>195</v>
      </c>
      <c r="Q30" s="296">
        <v>1</v>
      </c>
      <c r="R30" s="72"/>
      <c r="S30" s="146">
        <v>525</v>
      </c>
      <c r="T30" s="164">
        <f>S30*0.333</f>
        <v>174.82500000000002</v>
      </c>
      <c r="U30" s="81">
        <v>350</v>
      </c>
      <c r="V30" s="94"/>
      <c r="W30" s="79">
        <v>350</v>
      </c>
      <c r="X30" s="79"/>
      <c r="Y30" s="78"/>
      <c r="Z30" s="99"/>
      <c r="AA30" s="212">
        <v>3</v>
      </c>
      <c r="AB30" s="253">
        <v>3</v>
      </c>
      <c r="AC30" s="328">
        <v>3</v>
      </c>
      <c r="AD30" s="266">
        <v>3</v>
      </c>
      <c r="AE30" s="212">
        <v>3</v>
      </c>
      <c r="AF30" s="253">
        <v>3</v>
      </c>
      <c r="AG30" s="328">
        <v>1</v>
      </c>
      <c r="AH30" s="266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</row>
    <row r="31" spans="1:70" s="26" customFormat="1" ht="11.25" customHeight="1">
      <c r="A31" s="434" t="s">
        <v>45</v>
      </c>
      <c r="B31" s="529" t="s">
        <v>44</v>
      </c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1"/>
      <c r="O31" s="65"/>
      <c r="P31" s="66"/>
      <c r="Q31" s="295"/>
      <c r="R31" s="75"/>
      <c r="S31" s="148">
        <f>T31+U31</f>
        <v>936</v>
      </c>
      <c r="T31" s="148">
        <v>312</v>
      </c>
      <c r="U31" s="148">
        <v>624</v>
      </c>
      <c r="V31" s="403">
        <v>166</v>
      </c>
      <c r="W31" s="151">
        <v>458</v>
      </c>
      <c r="X31" s="151"/>
      <c r="Y31" s="181"/>
      <c r="Z31" s="182"/>
      <c r="AA31" s="216"/>
      <c r="AB31" s="330"/>
      <c r="AC31" s="321"/>
      <c r="AD31" s="268"/>
      <c r="AE31" s="214"/>
      <c r="AF31" s="330"/>
      <c r="AG31" s="321"/>
      <c r="AH31" s="268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523"/>
      <c r="AW31" s="523"/>
      <c r="AX31" s="523"/>
      <c r="AY31" s="52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0" s="26" customFormat="1" ht="11.25" customHeight="1">
      <c r="A32" s="319" t="s">
        <v>47</v>
      </c>
      <c r="B32" s="463" t="s">
        <v>16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4"/>
      <c r="O32" s="67"/>
      <c r="P32" s="68">
        <v>5</v>
      </c>
      <c r="Q32" s="68">
        <v>4</v>
      </c>
      <c r="R32" s="306"/>
      <c r="S32" s="208">
        <f aca="true" t="shared" si="1" ref="S32:S37">T32+U32</f>
        <v>76</v>
      </c>
      <c r="T32" s="208">
        <v>25</v>
      </c>
      <c r="U32" s="103">
        <v>51</v>
      </c>
      <c r="V32" s="80">
        <v>51</v>
      </c>
      <c r="W32" s="80"/>
      <c r="X32" s="80"/>
      <c r="Y32" s="68"/>
      <c r="Z32" s="76"/>
      <c r="AA32" s="215"/>
      <c r="AB32" s="236"/>
      <c r="AC32" s="319"/>
      <c r="AD32" s="225">
        <v>1</v>
      </c>
      <c r="AE32" s="213">
        <v>2</v>
      </c>
      <c r="AF32" s="236"/>
      <c r="AG32" s="319"/>
      <c r="AH32" s="225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1:70" s="26" customFormat="1" ht="11.25" customHeight="1">
      <c r="A33" s="435" t="s">
        <v>48</v>
      </c>
      <c r="B33" s="465" t="s">
        <v>12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7"/>
      <c r="O33" s="67"/>
      <c r="P33" s="68">
        <v>4</v>
      </c>
      <c r="Q33" s="68">
        <v>3</v>
      </c>
      <c r="R33" s="306"/>
      <c r="S33" s="208">
        <f t="shared" si="1"/>
        <v>79.5</v>
      </c>
      <c r="T33" s="208">
        <f aca="true" t="shared" si="2" ref="T33:T38">U33*0.5</f>
        <v>26.5</v>
      </c>
      <c r="U33" s="105">
        <v>53</v>
      </c>
      <c r="V33" s="402">
        <v>53</v>
      </c>
      <c r="W33" s="402"/>
      <c r="X33" s="80"/>
      <c r="Y33" s="68"/>
      <c r="Z33" s="76"/>
      <c r="AA33" s="215"/>
      <c r="AB33" s="332"/>
      <c r="AC33" s="319">
        <v>2</v>
      </c>
      <c r="AD33" s="225">
        <v>1</v>
      </c>
      <c r="AE33" s="274"/>
      <c r="AF33" s="332"/>
      <c r="AG33" s="343"/>
      <c r="AH33" s="265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</row>
    <row r="34" spans="1:70" s="26" customFormat="1" ht="11.25" customHeight="1">
      <c r="A34" s="319" t="s">
        <v>49</v>
      </c>
      <c r="B34" s="463" t="s">
        <v>46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4"/>
      <c r="O34" s="67"/>
      <c r="P34" s="68">
        <v>7.8</v>
      </c>
      <c r="Q34" s="296"/>
      <c r="R34" s="76"/>
      <c r="S34" s="208">
        <f t="shared" si="1"/>
        <v>93</v>
      </c>
      <c r="T34" s="208">
        <f t="shared" si="2"/>
        <v>31</v>
      </c>
      <c r="U34" s="103">
        <v>62</v>
      </c>
      <c r="V34" s="80">
        <v>62</v>
      </c>
      <c r="W34" s="80"/>
      <c r="X34" s="80"/>
      <c r="Y34" s="68"/>
      <c r="Z34" s="76"/>
      <c r="AA34" s="215"/>
      <c r="AB34" s="236"/>
      <c r="AC34" s="319"/>
      <c r="AD34" s="225"/>
      <c r="AE34" s="213"/>
      <c r="AF34" s="236"/>
      <c r="AG34" s="319">
        <v>2</v>
      </c>
      <c r="AH34" s="225">
        <v>2</v>
      </c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</row>
    <row r="35" spans="1:88" s="26" customFormat="1" ht="11.25" customHeight="1">
      <c r="A35" s="318" t="s">
        <v>50</v>
      </c>
      <c r="B35" s="564" t="s">
        <v>11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5"/>
      <c r="O35" s="67">
        <v>6</v>
      </c>
      <c r="P35" s="68">
        <v>5</v>
      </c>
      <c r="Q35" s="68">
        <v>3.4</v>
      </c>
      <c r="R35" s="306"/>
      <c r="S35" s="208">
        <f t="shared" si="1"/>
        <v>219</v>
      </c>
      <c r="T35" s="208">
        <f t="shared" si="2"/>
        <v>73</v>
      </c>
      <c r="U35" s="104">
        <v>146</v>
      </c>
      <c r="V35" s="82"/>
      <c r="W35" s="424">
        <v>146</v>
      </c>
      <c r="X35" s="79"/>
      <c r="Y35" s="78"/>
      <c r="Z35" s="99"/>
      <c r="AA35" s="279"/>
      <c r="AB35" s="333"/>
      <c r="AC35" s="430">
        <v>2</v>
      </c>
      <c r="AD35" s="256">
        <v>2</v>
      </c>
      <c r="AE35" s="270">
        <v>2</v>
      </c>
      <c r="AF35" s="333">
        <v>2</v>
      </c>
      <c r="AG35" s="430"/>
      <c r="AH35" s="256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90"/>
      <c r="BA35" s="590"/>
      <c r="BB35" s="590"/>
      <c r="BC35" s="590"/>
      <c r="BD35" s="590"/>
      <c r="BE35" s="590"/>
      <c r="BF35" s="590"/>
      <c r="BG35" s="590"/>
      <c r="BH35" s="588"/>
      <c r="BI35" s="588"/>
      <c r="BJ35" s="588"/>
      <c r="BK35" s="588"/>
      <c r="BL35" s="588"/>
      <c r="BM35" s="588"/>
      <c r="BN35" s="588"/>
      <c r="BO35" s="589"/>
      <c r="BP35" s="589"/>
      <c r="BQ35" s="590"/>
      <c r="BR35" s="590"/>
      <c r="BS35" s="591"/>
      <c r="BT35" s="587"/>
      <c r="BU35" s="591"/>
      <c r="BV35" s="586"/>
      <c r="BW35" s="586"/>
      <c r="BX35" s="587"/>
      <c r="BY35" s="591"/>
      <c r="BZ35" s="586"/>
      <c r="CA35" s="586"/>
      <c r="CB35" s="587"/>
      <c r="CC35" s="591"/>
      <c r="CD35" s="586"/>
      <c r="CE35" s="586"/>
      <c r="CF35" s="587"/>
      <c r="CG35" s="591"/>
      <c r="CH35" s="586"/>
      <c r="CI35" s="586"/>
      <c r="CJ35" s="587"/>
    </row>
    <row r="36" spans="1:88" s="26" customFormat="1" ht="11.25" customHeight="1">
      <c r="A36" s="319" t="s">
        <v>51</v>
      </c>
      <c r="B36" s="454" t="s">
        <v>163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6"/>
      <c r="O36" s="73"/>
      <c r="P36" s="74">
        <v>8</v>
      </c>
      <c r="Q36" s="297">
        <v>6.7</v>
      </c>
      <c r="R36" s="76"/>
      <c r="S36" s="208">
        <f t="shared" si="1"/>
        <v>156</v>
      </c>
      <c r="T36" s="208">
        <f t="shared" si="2"/>
        <v>52</v>
      </c>
      <c r="U36" s="104">
        <v>104</v>
      </c>
      <c r="V36" s="82"/>
      <c r="W36" s="426">
        <v>104</v>
      </c>
      <c r="X36" s="155"/>
      <c r="Y36" s="156"/>
      <c r="Z36" s="157"/>
      <c r="AA36" s="224"/>
      <c r="AB36" s="236"/>
      <c r="AC36" s="341"/>
      <c r="AD36" s="275"/>
      <c r="AE36" s="230"/>
      <c r="AF36" s="336">
        <v>2</v>
      </c>
      <c r="AG36" s="341">
        <v>2</v>
      </c>
      <c r="AH36" s="275">
        <v>2</v>
      </c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436"/>
      <c r="BA36" s="436"/>
      <c r="BB36" s="436"/>
      <c r="BC36" s="436"/>
      <c r="BD36" s="436"/>
      <c r="BE36" s="436"/>
      <c r="BF36" s="436"/>
      <c r="BG36" s="436"/>
      <c r="BH36" s="437"/>
      <c r="BI36" s="437"/>
      <c r="BJ36" s="437"/>
      <c r="BK36" s="437"/>
      <c r="BL36" s="437"/>
      <c r="BM36" s="437"/>
      <c r="BN36" s="437"/>
      <c r="BO36" s="438"/>
      <c r="BP36" s="438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</row>
    <row r="37" spans="1:70" s="26" customFormat="1" ht="11.25" customHeight="1">
      <c r="A37" s="318" t="s">
        <v>164</v>
      </c>
      <c r="B37" s="451" t="s">
        <v>14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3"/>
      <c r="O37" s="69"/>
      <c r="P37" s="70"/>
      <c r="Q37" s="294"/>
      <c r="R37" s="312" t="s">
        <v>200</v>
      </c>
      <c r="S37" s="208">
        <f t="shared" si="1"/>
        <v>312</v>
      </c>
      <c r="T37" s="208">
        <f t="shared" si="2"/>
        <v>104</v>
      </c>
      <c r="U37" s="106">
        <v>208</v>
      </c>
      <c r="V37" s="94"/>
      <c r="W37" s="427">
        <v>208</v>
      </c>
      <c r="X37" s="93"/>
      <c r="Y37" s="95"/>
      <c r="Z37" s="100"/>
      <c r="AA37" s="280"/>
      <c r="AB37" s="292"/>
      <c r="AC37" s="342">
        <v>2</v>
      </c>
      <c r="AD37" s="264">
        <v>2</v>
      </c>
      <c r="AE37" s="271">
        <v>2</v>
      </c>
      <c r="AF37" s="292">
        <v>2</v>
      </c>
      <c r="AG37" s="342">
        <v>2</v>
      </c>
      <c r="AH37" s="264">
        <v>2</v>
      </c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1:51" s="26" customFormat="1" ht="11.25" customHeight="1">
      <c r="A38" s="433" t="s">
        <v>92</v>
      </c>
      <c r="B38" s="566" t="s">
        <v>52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8"/>
      <c r="O38" s="89"/>
      <c r="P38" s="84"/>
      <c r="Q38" s="298"/>
      <c r="R38" s="90"/>
      <c r="S38" s="148">
        <f>T38+U38</f>
        <v>1378.5</v>
      </c>
      <c r="T38" s="148">
        <f t="shared" si="2"/>
        <v>459.5</v>
      </c>
      <c r="U38" s="139">
        <f>U39+U40+U41+U42+U43+U44+U45+U46</f>
        <v>919</v>
      </c>
      <c r="V38" s="405">
        <v>74</v>
      </c>
      <c r="W38" s="404">
        <v>208</v>
      </c>
      <c r="X38" s="179">
        <v>600</v>
      </c>
      <c r="Y38" s="158">
        <v>37</v>
      </c>
      <c r="Z38" s="180"/>
      <c r="AA38" s="276"/>
      <c r="AB38" s="206"/>
      <c r="AC38" s="343"/>
      <c r="AD38" s="255"/>
      <c r="AE38" s="257"/>
      <c r="AF38" s="206"/>
      <c r="AG38" s="343"/>
      <c r="AH38" s="255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</row>
    <row r="39" spans="1:51" s="26" customFormat="1" ht="11.25" customHeight="1">
      <c r="A39" s="328" t="s">
        <v>93</v>
      </c>
      <c r="B39" s="539" t="s">
        <v>100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1"/>
      <c r="O39" s="67">
        <v>8</v>
      </c>
      <c r="P39" s="68"/>
      <c r="Q39" s="296">
        <v>7</v>
      </c>
      <c r="R39" s="76"/>
      <c r="S39" s="208">
        <f aca="true" t="shared" si="3" ref="S39:S46">T39+U39</f>
        <v>93</v>
      </c>
      <c r="T39" s="208">
        <f aca="true" t="shared" si="4" ref="T39:T46">U39*0.5</f>
        <v>31</v>
      </c>
      <c r="U39" s="103">
        <v>62</v>
      </c>
      <c r="V39" s="77"/>
      <c r="W39" s="79">
        <v>62</v>
      </c>
      <c r="X39" s="79"/>
      <c r="Y39" s="79"/>
      <c r="Z39" s="99"/>
      <c r="AA39" s="239"/>
      <c r="AB39" s="253"/>
      <c r="AC39" s="239"/>
      <c r="AD39" s="266"/>
      <c r="AE39" s="219"/>
      <c r="AF39" s="253"/>
      <c r="AG39" s="239">
        <v>2</v>
      </c>
      <c r="AH39" s="266">
        <v>2</v>
      </c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</row>
    <row r="40" spans="1:51" s="26" customFormat="1" ht="11.25" customHeight="1">
      <c r="A40" s="328" t="s">
        <v>94</v>
      </c>
      <c r="B40" s="547" t="s">
        <v>101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8"/>
      <c r="O40" s="67">
        <v>6</v>
      </c>
      <c r="P40" s="68">
        <v>4.5</v>
      </c>
      <c r="Q40" s="296">
        <v>3</v>
      </c>
      <c r="R40" s="76"/>
      <c r="S40" s="208">
        <f t="shared" si="3"/>
        <v>219</v>
      </c>
      <c r="T40" s="208">
        <f t="shared" si="4"/>
        <v>73</v>
      </c>
      <c r="U40" s="103">
        <f>AA40*AA15+AB40*AB15+AC40*AC15+AD40*AD15+AE40*AE15+AF40*AF15+AG40*AG15+AH40*AH15</f>
        <v>146</v>
      </c>
      <c r="V40" s="77"/>
      <c r="W40" s="79">
        <v>146</v>
      </c>
      <c r="X40" s="79"/>
      <c r="Y40" s="79"/>
      <c r="Z40" s="99"/>
      <c r="AA40" s="219"/>
      <c r="AB40" s="253"/>
      <c r="AC40" s="328">
        <v>2</v>
      </c>
      <c r="AD40" s="266">
        <v>2</v>
      </c>
      <c r="AE40" s="212">
        <v>2</v>
      </c>
      <c r="AF40" s="253">
        <v>2</v>
      </c>
      <c r="AG40" s="328"/>
      <c r="AH40" s="266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</row>
    <row r="41" spans="1:51" s="26" customFormat="1" ht="11.25" customHeight="1">
      <c r="A41" s="328" t="s">
        <v>95</v>
      </c>
      <c r="B41" s="454" t="s">
        <v>102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6"/>
      <c r="O41" s="67">
        <v>5</v>
      </c>
      <c r="P41" s="68" t="s">
        <v>196</v>
      </c>
      <c r="Q41" s="68" t="s">
        <v>197</v>
      </c>
      <c r="R41" s="306"/>
      <c r="S41" s="208">
        <f t="shared" si="3"/>
        <v>429</v>
      </c>
      <c r="T41" s="208">
        <f t="shared" si="4"/>
        <v>143</v>
      </c>
      <c r="U41" s="103">
        <f>AA41*AA15+AB41*AB15+AC41*AC15+AD41*AD15+AE41*AE15+AF41*AF15+AG41*AG15+AH41*AH15</f>
        <v>286</v>
      </c>
      <c r="V41" s="77"/>
      <c r="W41" s="79"/>
      <c r="X41" s="79">
        <f>U41</f>
        <v>286</v>
      </c>
      <c r="Z41" s="99"/>
      <c r="AA41" s="219">
        <v>2</v>
      </c>
      <c r="AB41" s="253">
        <v>2</v>
      </c>
      <c r="AC41" s="239">
        <v>2</v>
      </c>
      <c r="AD41" s="266">
        <v>2</v>
      </c>
      <c r="AE41" s="219">
        <v>2</v>
      </c>
      <c r="AF41" s="253">
        <v>2</v>
      </c>
      <c r="AG41" s="239">
        <v>2</v>
      </c>
      <c r="AH41" s="266">
        <v>2</v>
      </c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</row>
    <row r="42" spans="1:51" s="26" customFormat="1" ht="11.25" customHeight="1">
      <c r="A42" s="328" t="s">
        <v>96</v>
      </c>
      <c r="B42" s="454" t="s">
        <v>107</v>
      </c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6"/>
      <c r="O42" s="67">
        <v>2</v>
      </c>
      <c r="P42" s="68"/>
      <c r="Q42" s="68">
        <v>1</v>
      </c>
      <c r="R42" s="306"/>
      <c r="S42" s="208">
        <f t="shared" si="3"/>
        <v>117</v>
      </c>
      <c r="T42" s="208">
        <f t="shared" si="4"/>
        <v>39</v>
      </c>
      <c r="U42" s="103">
        <f>AA42*AA15+AB42*AB15</f>
        <v>78</v>
      </c>
      <c r="V42" s="77"/>
      <c r="W42" s="79"/>
      <c r="X42" s="79">
        <f>U42</f>
        <v>78</v>
      </c>
      <c r="Y42" s="79"/>
      <c r="Z42" s="99"/>
      <c r="AA42" s="219">
        <v>2</v>
      </c>
      <c r="AB42" s="253">
        <v>2</v>
      </c>
      <c r="AC42" s="239"/>
      <c r="AD42" s="266"/>
      <c r="AE42" s="219"/>
      <c r="AF42" s="253"/>
      <c r="AG42" s="239"/>
      <c r="AH42" s="266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</row>
    <row r="43" spans="1:51" s="26" customFormat="1" ht="11.25" customHeight="1">
      <c r="A43" s="328" t="s">
        <v>103</v>
      </c>
      <c r="B43" s="454" t="s">
        <v>108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6"/>
      <c r="O43" s="67">
        <v>5.7</v>
      </c>
      <c r="P43" s="68">
        <v>4.6</v>
      </c>
      <c r="Q43" s="296">
        <v>3</v>
      </c>
      <c r="R43" s="76"/>
      <c r="S43" s="208">
        <f t="shared" si="3"/>
        <v>261</v>
      </c>
      <c r="T43" s="208">
        <f t="shared" si="4"/>
        <v>87</v>
      </c>
      <c r="U43" s="103">
        <v>174</v>
      </c>
      <c r="V43" s="77"/>
      <c r="W43" s="79"/>
      <c r="X43" s="78">
        <v>174</v>
      </c>
      <c r="Y43" s="78"/>
      <c r="Z43" s="81"/>
      <c r="AA43" s="219"/>
      <c r="AB43" s="253"/>
      <c r="AC43" s="239">
        <v>2</v>
      </c>
      <c r="AD43" s="266">
        <v>2</v>
      </c>
      <c r="AE43" s="219">
        <v>2</v>
      </c>
      <c r="AF43" s="253">
        <v>2</v>
      </c>
      <c r="AG43" s="239">
        <v>2</v>
      </c>
      <c r="AH43" s="266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</row>
    <row r="44" spans="1:51" s="26" customFormat="1" ht="11.25" customHeight="1">
      <c r="A44" s="328" t="s">
        <v>104</v>
      </c>
      <c r="B44" s="454" t="s">
        <v>109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6"/>
      <c r="O44" s="67"/>
      <c r="P44" s="68">
        <v>8</v>
      </c>
      <c r="Q44" s="68">
        <v>7</v>
      </c>
      <c r="R44" s="306"/>
      <c r="S44" s="208">
        <f t="shared" si="3"/>
        <v>93</v>
      </c>
      <c r="T44" s="208">
        <f t="shared" si="4"/>
        <v>31</v>
      </c>
      <c r="U44" s="103">
        <v>62</v>
      </c>
      <c r="V44" s="77"/>
      <c r="W44" s="79"/>
      <c r="X44" s="78">
        <v>62</v>
      </c>
      <c r="Y44" s="78"/>
      <c r="Z44" s="99"/>
      <c r="AA44" s="219"/>
      <c r="AB44" s="253"/>
      <c r="AC44" s="239"/>
      <c r="AD44" s="266"/>
      <c r="AE44" s="219"/>
      <c r="AF44" s="253"/>
      <c r="AG44" s="239">
        <v>2</v>
      </c>
      <c r="AH44" s="266">
        <v>2</v>
      </c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</row>
    <row r="45" spans="1:51" s="26" customFormat="1" ht="11.25" customHeight="1">
      <c r="A45" s="328" t="s">
        <v>105</v>
      </c>
      <c r="B45" s="454" t="s">
        <v>110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6"/>
      <c r="O45" s="67"/>
      <c r="P45" s="68">
        <v>4</v>
      </c>
      <c r="Q45" s="68">
        <v>3</v>
      </c>
      <c r="R45" s="306"/>
      <c r="S45" s="208">
        <f t="shared" si="3"/>
        <v>55.5</v>
      </c>
      <c r="T45" s="208">
        <f t="shared" si="4"/>
        <v>18.5</v>
      </c>
      <c r="U45" s="103">
        <f>AC45*AC15+AD45*AD15+AE45*AE15+AF45*AF15</f>
        <v>37</v>
      </c>
      <c r="V45" s="77"/>
      <c r="W45" s="79"/>
      <c r="X45" s="78"/>
      <c r="Y45" s="78">
        <v>37</v>
      </c>
      <c r="Z45" s="99"/>
      <c r="AA45" s="219"/>
      <c r="AB45" s="253"/>
      <c r="AC45" s="239">
        <v>1</v>
      </c>
      <c r="AD45" s="266">
        <v>1</v>
      </c>
      <c r="AE45" s="219"/>
      <c r="AF45" s="253"/>
      <c r="AG45" s="239"/>
      <c r="AH45" s="266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</row>
    <row r="46" spans="1:51" s="26" customFormat="1" ht="10.5" customHeight="1">
      <c r="A46" s="328" t="s">
        <v>106</v>
      </c>
      <c r="B46" s="451" t="s">
        <v>53</v>
      </c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3"/>
      <c r="O46" s="67"/>
      <c r="P46" s="68">
        <v>4</v>
      </c>
      <c r="Q46" s="296">
        <v>3</v>
      </c>
      <c r="R46" s="76"/>
      <c r="S46" s="208">
        <f t="shared" si="3"/>
        <v>111</v>
      </c>
      <c r="T46" s="208">
        <f t="shared" si="4"/>
        <v>37</v>
      </c>
      <c r="U46" s="103">
        <f>AC46*AC15+AD46*AD15</f>
        <v>74</v>
      </c>
      <c r="V46" s="79">
        <v>74</v>
      </c>
      <c r="W46" s="79"/>
      <c r="X46" s="79"/>
      <c r="Y46" s="78"/>
      <c r="Z46" s="99"/>
      <c r="AA46" s="219"/>
      <c r="AB46" s="253"/>
      <c r="AC46" s="239">
        <v>2</v>
      </c>
      <c r="AD46" s="266">
        <v>2</v>
      </c>
      <c r="AE46" s="219"/>
      <c r="AF46" s="253"/>
      <c r="AG46" s="239"/>
      <c r="AH46" s="266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</row>
    <row r="47" spans="1:51" s="26" customFormat="1" ht="11.25" customHeight="1" hidden="1" thickBot="1">
      <c r="A47" s="344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40"/>
      <c r="O47" s="183"/>
      <c r="P47" s="184"/>
      <c r="Q47" s="299"/>
      <c r="R47" s="185"/>
      <c r="S47" s="194">
        <f>S38+S31+S26+S16</f>
        <v>4435.5</v>
      </c>
      <c r="T47" s="192">
        <f>S47*0.333</f>
        <v>1477.0215</v>
      </c>
      <c r="U47" s="193">
        <f>U38+U31+U26+U16</f>
        <v>2957</v>
      </c>
      <c r="V47" s="390"/>
      <c r="W47" s="186"/>
      <c r="X47" s="187"/>
      <c r="Y47" s="188"/>
      <c r="Z47" s="189"/>
      <c r="AA47" s="190"/>
      <c r="AB47" s="191"/>
      <c r="AC47" s="344"/>
      <c r="AD47" s="345"/>
      <c r="AE47" s="190"/>
      <c r="AF47" s="191"/>
      <c r="AG47" s="344"/>
      <c r="AH47" s="345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</row>
    <row r="48" spans="1:51" s="26" customFormat="1" ht="11.25" customHeight="1">
      <c r="A48" s="544" t="s">
        <v>54</v>
      </c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6"/>
      <c r="O48" s="96"/>
      <c r="P48" s="97"/>
      <c r="Q48" s="300"/>
      <c r="R48" s="98"/>
      <c r="S48" s="166">
        <f>T48+U48</f>
        <v>2248.5</v>
      </c>
      <c r="T48" s="168">
        <f>U48*0.5</f>
        <v>749.5</v>
      </c>
      <c r="U48" s="131">
        <f>U49+U58+U61</f>
        <v>1499</v>
      </c>
      <c r="V48" s="407"/>
      <c r="W48" s="406"/>
      <c r="X48" s="138"/>
      <c r="Y48" s="133"/>
      <c r="Z48" s="134"/>
      <c r="AA48" s="242"/>
      <c r="AB48" s="334"/>
      <c r="AC48" s="346"/>
      <c r="AD48" s="244"/>
      <c r="AE48" s="243"/>
      <c r="AF48" s="334"/>
      <c r="AG48" s="346"/>
      <c r="AH48" s="244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</row>
    <row r="49" spans="1:51" s="442" customFormat="1" ht="12" customHeight="1">
      <c r="A49" s="441" t="s">
        <v>55</v>
      </c>
      <c r="B49" s="561" t="s">
        <v>174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3"/>
      <c r="O49" s="65"/>
      <c r="P49" s="66"/>
      <c r="Q49" s="295"/>
      <c r="R49" s="75"/>
      <c r="S49" s="148">
        <f>S50+S51+S52+S53+S54+S55+S56+S57</f>
        <v>1460.5</v>
      </c>
      <c r="T49" s="167">
        <f>T50+T51+T52+T53+T54+T55+T56+T57</f>
        <v>485.5</v>
      </c>
      <c r="U49" s="169">
        <f>U50+U51+U52+U53+U54+U55+U56+U57</f>
        <v>975</v>
      </c>
      <c r="V49" s="170"/>
      <c r="W49" s="408">
        <v>261</v>
      </c>
      <c r="X49" s="151"/>
      <c r="Y49" s="158">
        <v>143</v>
      </c>
      <c r="Z49" s="171">
        <v>571</v>
      </c>
      <c r="AA49" s="220"/>
      <c r="AB49" s="335"/>
      <c r="AC49" s="347"/>
      <c r="AD49" s="245"/>
      <c r="AE49" s="254"/>
      <c r="AF49" s="335"/>
      <c r="AG49" s="347"/>
      <c r="AH49" s="245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</row>
    <row r="50" spans="1:51" s="34" customFormat="1" ht="11.25" customHeight="1">
      <c r="A50" s="328" t="s">
        <v>125</v>
      </c>
      <c r="B50" s="454" t="s">
        <v>113</v>
      </c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6"/>
      <c r="O50" s="67" t="s">
        <v>181</v>
      </c>
      <c r="P50" s="68" t="s">
        <v>190</v>
      </c>
      <c r="Q50" s="68">
        <v>5.8</v>
      </c>
      <c r="R50" s="306"/>
      <c r="S50" s="208">
        <f aca="true" t="shared" si="5" ref="S50:S57">T50+U50</f>
        <v>429</v>
      </c>
      <c r="T50" s="209">
        <f>U50*0.5</f>
        <v>143</v>
      </c>
      <c r="U50" s="103">
        <f>AA50*AA15+AB50*AB15+AC50*AC15+AD50*AD15+AE50*AE15+AF50*AF15+AG50*AG15+AH50*AH15</f>
        <v>286</v>
      </c>
      <c r="V50" s="77"/>
      <c r="W50" s="79"/>
      <c r="X50" s="79"/>
      <c r="Y50" s="78"/>
      <c r="Z50" s="99">
        <f>U50</f>
        <v>286</v>
      </c>
      <c r="AA50" s="219">
        <v>2</v>
      </c>
      <c r="AB50" s="253">
        <v>2</v>
      </c>
      <c r="AC50" s="239">
        <v>2</v>
      </c>
      <c r="AD50" s="266">
        <v>2</v>
      </c>
      <c r="AE50" s="219">
        <v>2</v>
      </c>
      <c r="AF50" s="253">
        <v>2</v>
      </c>
      <c r="AG50" s="239">
        <v>2</v>
      </c>
      <c r="AH50" s="266">
        <v>2</v>
      </c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</row>
    <row r="51" spans="1:51" s="34" customFormat="1" ht="11.25" customHeight="1">
      <c r="A51" s="430" t="s">
        <v>138</v>
      </c>
      <c r="B51" s="454" t="s">
        <v>111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6"/>
      <c r="O51" s="67">
        <v>8</v>
      </c>
      <c r="P51" s="68">
        <v>7</v>
      </c>
      <c r="Q51" s="296">
        <v>6</v>
      </c>
      <c r="R51" s="76"/>
      <c r="S51" s="208">
        <f t="shared" si="5"/>
        <v>103</v>
      </c>
      <c r="T51" s="209">
        <v>34</v>
      </c>
      <c r="U51" s="103">
        <v>69</v>
      </c>
      <c r="V51" s="77"/>
      <c r="W51" s="79">
        <v>21</v>
      </c>
      <c r="X51" s="79"/>
      <c r="Y51" s="78"/>
      <c r="Z51" s="99">
        <v>48</v>
      </c>
      <c r="AA51" s="219"/>
      <c r="AB51" s="253"/>
      <c r="AC51" s="239"/>
      <c r="AD51" s="266"/>
      <c r="AE51" s="219"/>
      <c r="AF51" s="253">
        <v>1</v>
      </c>
      <c r="AG51" s="239">
        <v>1</v>
      </c>
      <c r="AH51" s="266">
        <v>2</v>
      </c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</row>
    <row r="52" spans="1:51" s="34" customFormat="1" ht="11.25" customHeight="1">
      <c r="A52" s="328" t="s">
        <v>139</v>
      </c>
      <c r="B52" s="454" t="s">
        <v>112</v>
      </c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6"/>
      <c r="O52" s="67">
        <v>4</v>
      </c>
      <c r="P52" s="68" t="s">
        <v>191</v>
      </c>
      <c r="Q52" s="296" t="s">
        <v>192</v>
      </c>
      <c r="R52" s="76"/>
      <c r="S52" s="208">
        <f t="shared" si="5"/>
        <v>214</v>
      </c>
      <c r="T52" s="209">
        <v>71</v>
      </c>
      <c r="U52" s="103">
        <f>AA52*AA15+AB52*AB15+AC52*AC15+AD52*AD15+AE52*AE15+AF52*AF15+AG52*AG15+AH52*AH15</f>
        <v>143</v>
      </c>
      <c r="V52" s="77"/>
      <c r="W52" s="79"/>
      <c r="X52" s="79"/>
      <c r="Y52" s="431">
        <v>143</v>
      </c>
      <c r="Z52" s="99"/>
      <c r="AA52" s="219">
        <v>1</v>
      </c>
      <c r="AB52" s="253">
        <v>1</v>
      </c>
      <c r="AC52" s="239">
        <v>1</v>
      </c>
      <c r="AD52" s="266">
        <v>1</v>
      </c>
      <c r="AE52" s="219">
        <v>1</v>
      </c>
      <c r="AF52" s="253">
        <v>1</v>
      </c>
      <c r="AG52" s="239">
        <v>1</v>
      </c>
      <c r="AH52" s="266">
        <v>1</v>
      </c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</row>
    <row r="53" spans="1:51" s="34" customFormat="1" ht="11.25" customHeight="1">
      <c r="A53" s="430" t="s">
        <v>140</v>
      </c>
      <c r="B53" s="454" t="s">
        <v>134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6"/>
      <c r="O53" s="67"/>
      <c r="P53" s="68">
        <v>5</v>
      </c>
      <c r="Q53" s="68">
        <v>4</v>
      </c>
      <c r="R53" s="306"/>
      <c r="S53" s="208">
        <f t="shared" si="5"/>
        <v>76</v>
      </c>
      <c r="T53" s="209">
        <v>25</v>
      </c>
      <c r="U53" s="103">
        <v>51</v>
      </c>
      <c r="V53" s="77"/>
      <c r="W53" s="78">
        <v>51</v>
      </c>
      <c r="X53" s="79"/>
      <c r="Y53" s="78"/>
      <c r="Z53" s="99"/>
      <c r="AA53" s="219"/>
      <c r="AB53" s="253"/>
      <c r="AC53" s="239"/>
      <c r="AD53" s="266">
        <v>1</v>
      </c>
      <c r="AE53" s="219">
        <v>2</v>
      </c>
      <c r="AF53" s="253"/>
      <c r="AG53" s="239"/>
      <c r="AH53" s="266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</row>
    <row r="54" spans="1:51" s="34" customFormat="1" ht="11.25" customHeight="1">
      <c r="A54" s="328" t="s">
        <v>141</v>
      </c>
      <c r="B54" s="454" t="s">
        <v>114</v>
      </c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6"/>
      <c r="O54" s="67">
        <v>4</v>
      </c>
      <c r="P54" s="68">
        <v>1</v>
      </c>
      <c r="Q54" s="68">
        <v>2.3</v>
      </c>
      <c r="R54" s="306"/>
      <c r="S54" s="208">
        <f t="shared" si="5"/>
        <v>228</v>
      </c>
      <c r="T54" s="209">
        <v>76</v>
      </c>
      <c r="U54" s="103">
        <f>AA54*AA15+AB54*AB15+AC54*AC15+AD54*AD15+AE54*AE15+AF54*AF15+AG54*AG15+AH54*AH15</f>
        <v>152</v>
      </c>
      <c r="V54" s="77"/>
      <c r="W54" s="78">
        <v>152</v>
      </c>
      <c r="X54" s="79"/>
      <c r="Y54" s="78"/>
      <c r="Z54" s="81"/>
      <c r="AA54" s="219">
        <v>2</v>
      </c>
      <c r="AB54" s="253">
        <v>2</v>
      </c>
      <c r="AC54" s="239">
        <v>2</v>
      </c>
      <c r="AD54" s="266">
        <v>2</v>
      </c>
      <c r="AE54" s="219"/>
      <c r="AF54" s="253"/>
      <c r="AG54" s="239"/>
      <c r="AH54" s="266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</row>
    <row r="55" spans="1:51" s="34" customFormat="1" ht="22.5" customHeight="1">
      <c r="A55" s="448" t="s">
        <v>159</v>
      </c>
      <c r="B55" s="454" t="s">
        <v>187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6"/>
      <c r="O55" s="67">
        <v>5.7</v>
      </c>
      <c r="P55" s="68">
        <v>1.3</v>
      </c>
      <c r="Q55" s="68" t="s">
        <v>193</v>
      </c>
      <c r="R55" s="306"/>
      <c r="S55" s="208">
        <f t="shared" si="5"/>
        <v>273</v>
      </c>
      <c r="T55" s="209">
        <v>91</v>
      </c>
      <c r="U55" s="103">
        <v>182</v>
      </c>
      <c r="V55" s="77"/>
      <c r="W55" s="79"/>
      <c r="X55" s="79"/>
      <c r="Y55" s="78"/>
      <c r="Z55" s="81">
        <v>182</v>
      </c>
      <c r="AA55" s="219">
        <v>1</v>
      </c>
      <c r="AB55" s="253">
        <v>1</v>
      </c>
      <c r="AC55" s="239">
        <v>1</v>
      </c>
      <c r="AD55" s="266">
        <v>2</v>
      </c>
      <c r="AE55" s="219">
        <v>1</v>
      </c>
      <c r="AF55" s="253">
        <v>2</v>
      </c>
      <c r="AG55" s="239">
        <v>2</v>
      </c>
      <c r="AH55" s="266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</row>
    <row r="56" spans="1:51" s="34" customFormat="1" ht="14.25" customHeight="1">
      <c r="A56" s="449"/>
      <c r="B56" s="454" t="s">
        <v>188</v>
      </c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6"/>
      <c r="O56" s="89"/>
      <c r="P56" s="84">
        <v>4</v>
      </c>
      <c r="Q56" s="68">
        <v>3</v>
      </c>
      <c r="R56" s="307"/>
      <c r="S56" s="208">
        <f t="shared" si="5"/>
        <v>55</v>
      </c>
      <c r="T56" s="209">
        <v>18</v>
      </c>
      <c r="U56" s="105">
        <v>37</v>
      </c>
      <c r="V56" s="202"/>
      <c r="W56" s="204">
        <v>37</v>
      </c>
      <c r="X56" s="203"/>
      <c r="Y56" s="204"/>
      <c r="Z56" s="205"/>
      <c r="AA56" s="276"/>
      <c r="AB56" s="206"/>
      <c r="AC56" s="239">
        <v>1</v>
      </c>
      <c r="AD56" s="266">
        <v>1</v>
      </c>
      <c r="AE56" s="276"/>
      <c r="AF56" s="206"/>
      <c r="AG56" s="349"/>
      <c r="AH56" s="255"/>
      <c r="AI56" s="523"/>
      <c r="AJ56" s="523"/>
      <c r="AK56" s="523"/>
      <c r="AL56" s="523"/>
      <c r="AM56" s="523"/>
      <c r="AN56" s="523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</row>
    <row r="57" spans="1:51" s="34" customFormat="1" ht="12" customHeight="1">
      <c r="A57" s="450"/>
      <c r="B57" s="451" t="s">
        <v>186</v>
      </c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3"/>
      <c r="O57" s="89"/>
      <c r="P57" s="84">
        <v>3</v>
      </c>
      <c r="Q57" s="298">
        <v>1.2</v>
      </c>
      <c r="R57" s="72"/>
      <c r="S57" s="210">
        <f t="shared" si="5"/>
        <v>82.5</v>
      </c>
      <c r="T57" s="209">
        <f>U57*0.5</f>
        <v>27.5</v>
      </c>
      <c r="U57" s="105">
        <v>55</v>
      </c>
      <c r="V57" s="409"/>
      <c r="W57" s="203"/>
      <c r="X57" s="203"/>
      <c r="Y57" s="204"/>
      <c r="Z57" s="205">
        <v>55</v>
      </c>
      <c r="AA57" s="291">
        <v>1</v>
      </c>
      <c r="AB57" s="292">
        <v>1</v>
      </c>
      <c r="AC57" s="291">
        <v>1</v>
      </c>
      <c r="AD57" s="264"/>
      <c r="AE57" s="276"/>
      <c r="AF57" s="206"/>
      <c r="AG57" s="349"/>
      <c r="AH57" s="255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</row>
    <row r="58" spans="1:51" s="443" customFormat="1" ht="11.25" customHeight="1">
      <c r="A58" s="434" t="s">
        <v>62</v>
      </c>
      <c r="B58" s="527" t="s">
        <v>56</v>
      </c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8"/>
      <c r="O58" s="65"/>
      <c r="P58" s="66"/>
      <c r="Q58" s="295"/>
      <c r="R58" s="75"/>
      <c r="S58" s="166">
        <f>T58+U58</f>
        <v>402</v>
      </c>
      <c r="T58" s="148">
        <v>134</v>
      </c>
      <c r="U58" s="172">
        <v>268</v>
      </c>
      <c r="V58" s="150"/>
      <c r="W58" s="151">
        <v>268</v>
      </c>
      <c r="X58" s="158"/>
      <c r="Y58" s="158"/>
      <c r="Z58" s="171"/>
      <c r="AA58" s="228"/>
      <c r="AB58" s="262"/>
      <c r="AC58" s="348"/>
      <c r="AD58" s="226"/>
      <c r="AE58" s="227"/>
      <c r="AF58" s="262"/>
      <c r="AG58" s="348"/>
      <c r="AH58" s="226"/>
      <c r="AI58" s="523"/>
      <c r="AJ58" s="523"/>
      <c r="AK58" s="523"/>
      <c r="AL58" s="523"/>
      <c r="AM58" s="523"/>
      <c r="AN58" s="523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</row>
    <row r="59" spans="1:51" s="443" customFormat="1" ht="11.25" customHeight="1">
      <c r="A59" s="319" t="s">
        <v>57</v>
      </c>
      <c r="B59" s="465" t="s">
        <v>60</v>
      </c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7"/>
      <c r="O59" s="67">
        <v>7</v>
      </c>
      <c r="P59" s="68">
        <v>6</v>
      </c>
      <c r="Q59" s="296">
        <v>5.8</v>
      </c>
      <c r="R59" s="76"/>
      <c r="S59" s="145">
        <v>201</v>
      </c>
      <c r="T59" s="152">
        <f>S59*0.333</f>
        <v>66.933</v>
      </c>
      <c r="U59" s="103">
        <v>134</v>
      </c>
      <c r="V59" s="77"/>
      <c r="W59" s="424">
        <f>U59</f>
        <v>134</v>
      </c>
      <c r="X59" s="68"/>
      <c r="Y59" s="68"/>
      <c r="Z59" s="76"/>
      <c r="AA59" s="229"/>
      <c r="AB59" s="336"/>
      <c r="AC59" s="319"/>
      <c r="AD59" s="225"/>
      <c r="AE59" s="215">
        <v>2</v>
      </c>
      <c r="AF59" s="236">
        <v>2</v>
      </c>
      <c r="AG59" s="319">
        <v>2</v>
      </c>
      <c r="AH59" s="225">
        <v>2</v>
      </c>
      <c r="AI59" s="523"/>
      <c r="AJ59" s="523"/>
      <c r="AK59" s="523"/>
      <c r="AL59" s="523"/>
      <c r="AM59" s="523"/>
      <c r="AN59" s="523"/>
      <c r="AO59" s="523"/>
      <c r="AP59" s="523"/>
      <c r="AQ59" s="523"/>
      <c r="AR59" s="523"/>
      <c r="AS59" s="523"/>
      <c r="AT59" s="523"/>
      <c r="AU59" s="523"/>
      <c r="AV59" s="523"/>
      <c r="AW59" s="523"/>
      <c r="AX59" s="523"/>
      <c r="AY59" s="523"/>
    </row>
    <row r="60" spans="1:51" s="443" customFormat="1" ht="11.25" customHeight="1">
      <c r="A60" s="319" t="s">
        <v>58</v>
      </c>
      <c r="B60" s="465" t="s">
        <v>59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7"/>
      <c r="O60" s="67">
        <v>7</v>
      </c>
      <c r="P60" s="68">
        <v>6</v>
      </c>
      <c r="Q60" s="296">
        <v>5.8</v>
      </c>
      <c r="R60" s="72"/>
      <c r="S60" s="146">
        <v>201</v>
      </c>
      <c r="T60" s="153">
        <f>S60*0.333</f>
        <v>66.933</v>
      </c>
      <c r="U60" s="103">
        <f>AE60*AE15+AF60*AF15+AG60*AG15+AH60*AH15</f>
        <v>134</v>
      </c>
      <c r="V60" s="94"/>
      <c r="W60" s="80">
        <v>134</v>
      </c>
      <c r="X60" s="68"/>
      <c r="Y60" s="68"/>
      <c r="Z60" s="76"/>
      <c r="AA60" s="229"/>
      <c r="AB60" s="336"/>
      <c r="AC60" s="319"/>
      <c r="AD60" s="225"/>
      <c r="AE60" s="215">
        <v>2</v>
      </c>
      <c r="AF60" s="236">
        <v>2</v>
      </c>
      <c r="AG60" s="319">
        <v>2</v>
      </c>
      <c r="AH60" s="225">
        <v>2</v>
      </c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3"/>
      <c r="AX60" s="523"/>
      <c r="AY60" s="523"/>
    </row>
    <row r="61" spans="1:51" s="26" customFormat="1" ht="11.25" customHeight="1">
      <c r="A61" s="434" t="s">
        <v>61</v>
      </c>
      <c r="B61" s="529" t="s">
        <v>63</v>
      </c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1"/>
      <c r="O61" s="65"/>
      <c r="P61" s="66"/>
      <c r="Q61" s="295"/>
      <c r="R61" s="75"/>
      <c r="S61" s="166">
        <f>T61+U61</f>
        <v>384</v>
      </c>
      <c r="T61" s="148">
        <f>U61*0.5</f>
        <v>128</v>
      </c>
      <c r="U61" s="172">
        <f>U62+U63+U64</f>
        <v>256</v>
      </c>
      <c r="V61" s="150"/>
      <c r="W61" s="151"/>
      <c r="X61" s="158"/>
      <c r="Y61" s="158">
        <v>155</v>
      </c>
      <c r="Z61" s="171">
        <v>101</v>
      </c>
      <c r="AA61" s="228"/>
      <c r="AB61" s="262"/>
      <c r="AC61" s="348"/>
      <c r="AD61" s="226"/>
      <c r="AE61" s="228"/>
      <c r="AF61" s="262"/>
      <c r="AG61" s="348"/>
      <c r="AH61" s="226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</row>
    <row r="62" spans="1:51" s="26" customFormat="1" ht="11.25" customHeight="1">
      <c r="A62" s="592" t="s">
        <v>64</v>
      </c>
      <c r="B62" s="465" t="s">
        <v>147</v>
      </c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5"/>
      <c r="O62" s="67"/>
      <c r="P62" s="68">
        <v>6.8</v>
      </c>
      <c r="Q62" s="296">
        <v>5.7</v>
      </c>
      <c r="R62" s="76"/>
      <c r="S62" s="145">
        <f>T62+U62</f>
        <v>100.5</v>
      </c>
      <c r="T62" s="152">
        <f>U62*0.5</f>
        <v>33.5</v>
      </c>
      <c r="U62" s="103">
        <f>AA62*AA15+AB62*AB15+AC62*AC15+AD62*AD15+AE62*AE15+AF62*AF15+AG62*AG15+AH62*AH15</f>
        <v>67</v>
      </c>
      <c r="V62" s="77"/>
      <c r="W62" s="80"/>
      <c r="X62" s="68"/>
      <c r="Y62" s="425">
        <v>67</v>
      </c>
      <c r="Z62" s="76"/>
      <c r="AA62" s="215"/>
      <c r="AB62" s="236"/>
      <c r="AC62" s="319"/>
      <c r="AD62" s="225"/>
      <c r="AE62" s="215">
        <v>1</v>
      </c>
      <c r="AF62" s="236">
        <v>1</v>
      </c>
      <c r="AG62" s="319">
        <v>1</v>
      </c>
      <c r="AH62" s="225">
        <v>1</v>
      </c>
      <c r="AI62" s="523"/>
      <c r="AJ62" s="523"/>
      <c r="AK62" s="523"/>
      <c r="AL62" s="523"/>
      <c r="AM62" s="523"/>
      <c r="AN62" s="523"/>
      <c r="AO62" s="523"/>
      <c r="AP62" s="523"/>
      <c r="AQ62" s="523"/>
      <c r="AR62" s="523"/>
      <c r="AS62" s="523"/>
      <c r="AT62" s="523"/>
      <c r="AU62" s="523"/>
      <c r="AV62" s="523"/>
      <c r="AW62" s="523"/>
      <c r="AX62" s="523"/>
      <c r="AY62" s="523"/>
    </row>
    <row r="63" spans="1:51" s="26" customFormat="1" ht="11.25" customHeight="1">
      <c r="A63" s="593"/>
      <c r="B63" s="524" t="s">
        <v>119</v>
      </c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6"/>
      <c r="O63" s="67"/>
      <c r="P63" s="68">
        <v>8</v>
      </c>
      <c r="Q63" s="296">
        <v>7</v>
      </c>
      <c r="R63" s="76"/>
      <c r="S63" s="145">
        <v>72</v>
      </c>
      <c r="T63" s="152">
        <v>24</v>
      </c>
      <c r="U63" s="107">
        <v>48</v>
      </c>
      <c r="V63" s="186"/>
      <c r="W63" s="80"/>
      <c r="X63" s="68"/>
      <c r="Y63" s="68"/>
      <c r="Z63" s="76">
        <v>48</v>
      </c>
      <c r="AA63" s="215"/>
      <c r="AB63" s="286"/>
      <c r="AC63" s="320"/>
      <c r="AD63" s="235"/>
      <c r="AE63" s="338"/>
      <c r="AF63" s="286"/>
      <c r="AG63" s="320">
        <v>1</v>
      </c>
      <c r="AH63" s="225">
        <v>2</v>
      </c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</row>
    <row r="64" spans="1:51" s="26" customFormat="1" ht="21" customHeight="1">
      <c r="A64" s="319" t="s">
        <v>115</v>
      </c>
      <c r="B64" s="465" t="s">
        <v>133</v>
      </c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7"/>
      <c r="O64" s="67"/>
      <c r="P64" s="68">
        <v>6.7</v>
      </c>
      <c r="Q64" s="296" t="s">
        <v>194</v>
      </c>
      <c r="R64" s="72"/>
      <c r="S64" s="146">
        <f>T64+U64</f>
        <v>211.5</v>
      </c>
      <c r="T64" s="152">
        <f>U64*0.5</f>
        <v>70.5</v>
      </c>
      <c r="U64" s="103">
        <f>AC64*AC15+AD64*AD15+AE64*AE15+AF64*AF15+AG64*AG15+AH64*AH15</f>
        <v>141</v>
      </c>
      <c r="V64" s="94"/>
      <c r="W64" s="80"/>
      <c r="X64" s="68"/>
      <c r="Y64" s="68">
        <v>88</v>
      </c>
      <c r="Z64" s="76">
        <v>53</v>
      </c>
      <c r="AA64" s="215"/>
      <c r="AB64" s="236"/>
      <c r="AC64" s="224"/>
      <c r="AD64" s="225">
        <v>2</v>
      </c>
      <c r="AE64" s="215">
        <v>2</v>
      </c>
      <c r="AF64" s="236">
        <v>1</v>
      </c>
      <c r="AG64" s="224">
        <v>1</v>
      </c>
      <c r="AH64" s="225">
        <v>2</v>
      </c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</row>
    <row r="65" spans="1:51" s="26" customFormat="1" ht="11.25" customHeight="1">
      <c r="A65" s="321" t="s">
        <v>66</v>
      </c>
      <c r="B65" s="529" t="s">
        <v>65</v>
      </c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1"/>
      <c r="O65" s="65"/>
      <c r="P65" s="66"/>
      <c r="Q65" s="295"/>
      <c r="R65" s="75"/>
      <c r="S65" s="166">
        <v>1038</v>
      </c>
      <c r="T65" s="148">
        <v>346</v>
      </c>
      <c r="U65" s="172">
        <f>U66+U67+U68+U69+U70+U71+U72</f>
        <v>692</v>
      </c>
      <c r="V65" s="150"/>
      <c r="W65" s="151">
        <v>272</v>
      </c>
      <c r="X65" s="158"/>
      <c r="Y65" s="158">
        <v>143</v>
      </c>
      <c r="Z65" s="171">
        <v>277</v>
      </c>
      <c r="AA65" s="228"/>
      <c r="AB65" s="262"/>
      <c r="AC65" s="348"/>
      <c r="AD65" s="226"/>
      <c r="AE65" s="227"/>
      <c r="AF65" s="262"/>
      <c r="AG65" s="348"/>
      <c r="AH65" s="226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</row>
    <row r="66" spans="1:51" s="26" customFormat="1" ht="11.25" customHeight="1">
      <c r="A66" s="319" t="s">
        <v>120</v>
      </c>
      <c r="B66" s="465" t="s">
        <v>158</v>
      </c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7"/>
      <c r="O66" s="67"/>
      <c r="P66" s="68"/>
      <c r="Q66" s="428" t="s">
        <v>157</v>
      </c>
      <c r="R66" s="207"/>
      <c r="S66" s="145">
        <f>T66+U66</f>
        <v>214.5</v>
      </c>
      <c r="T66" s="208">
        <f aca="true" t="shared" si="6" ref="T66:T72">U66*0.5</f>
        <v>71.5</v>
      </c>
      <c r="U66" s="103">
        <f>AA66*AA15+AB66*AB15+AC66*AC15+AD66*AD15+AE66*AE15+AF66*AF15+AG66*AG15+AH66*AH15</f>
        <v>143</v>
      </c>
      <c r="V66" s="77"/>
      <c r="W66" s="80"/>
      <c r="X66" s="444"/>
      <c r="Y66" s="78">
        <v>143</v>
      </c>
      <c r="Z66" s="76"/>
      <c r="AA66" s="215">
        <v>1</v>
      </c>
      <c r="AB66" s="236">
        <v>1</v>
      </c>
      <c r="AC66" s="319">
        <v>1</v>
      </c>
      <c r="AD66" s="225">
        <v>1</v>
      </c>
      <c r="AE66" s="213">
        <v>1</v>
      </c>
      <c r="AF66" s="236">
        <v>1</v>
      </c>
      <c r="AG66" s="319">
        <v>1</v>
      </c>
      <c r="AH66" s="225">
        <v>1</v>
      </c>
      <c r="AI66" s="523"/>
      <c r="AJ66" s="523"/>
      <c r="AK66" s="523"/>
      <c r="AL66" s="523"/>
      <c r="AM66" s="523"/>
      <c r="AN66" s="523"/>
      <c r="AO66" s="523"/>
      <c r="AP66" s="523"/>
      <c r="AQ66" s="523"/>
      <c r="AR66" s="523"/>
      <c r="AS66" s="523"/>
      <c r="AT66" s="523"/>
      <c r="AU66" s="523"/>
      <c r="AV66" s="523"/>
      <c r="AW66" s="523"/>
      <c r="AX66" s="523"/>
      <c r="AY66" s="523"/>
    </row>
    <row r="67" spans="1:51" s="26" customFormat="1" ht="11.25" customHeight="1">
      <c r="A67" s="319" t="s">
        <v>121</v>
      </c>
      <c r="B67" s="465" t="s">
        <v>127</v>
      </c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7"/>
      <c r="O67" s="67"/>
      <c r="P67" s="68"/>
      <c r="Q67" s="296">
        <v>4.6</v>
      </c>
      <c r="R67" s="76"/>
      <c r="S67" s="145">
        <f aca="true" t="shared" si="7" ref="S67:S73">T67+U67</f>
        <v>63</v>
      </c>
      <c r="T67" s="208">
        <f t="shared" si="6"/>
        <v>21</v>
      </c>
      <c r="U67" s="103">
        <v>42</v>
      </c>
      <c r="V67" s="77"/>
      <c r="W67" s="425">
        <v>42</v>
      </c>
      <c r="X67" s="68"/>
      <c r="Y67" s="78"/>
      <c r="Z67" s="76"/>
      <c r="AA67" s="215"/>
      <c r="AB67" s="236"/>
      <c r="AC67" s="319"/>
      <c r="AD67" s="225">
        <v>1</v>
      </c>
      <c r="AE67" s="213"/>
      <c r="AF67" s="236">
        <v>1</v>
      </c>
      <c r="AG67" s="319"/>
      <c r="AH67" s="225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</row>
    <row r="68" spans="1:51" s="26" customFormat="1" ht="11.25" customHeight="1">
      <c r="A68" s="319" t="s">
        <v>122</v>
      </c>
      <c r="B68" s="465" t="s">
        <v>126</v>
      </c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7"/>
      <c r="O68" s="67"/>
      <c r="P68" s="68"/>
      <c r="Q68" s="296">
        <v>8</v>
      </c>
      <c r="R68" s="76"/>
      <c r="S68" s="145">
        <f t="shared" si="7"/>
        <v>51</v>
      </c>
      <c r="T68" s="208">
        <f t="shared" si="6"/>
        <v>17</v>
      </c>
      <c r="U68" s="103">
        <v>34</v>
      </c>
      <c r="V68" s="77"/>
      <c r="W68" s="425">
        <v>34</v>
      </c>
      <c r="X68" s="68"/>
      <c r="Y68" s="68"/>
      <c r="Z68" s="76"/>
      <c r="AA68" s="215"/>
      <c r="AB68" s="236"/>
      <c r="AC68" s="319"/>
      <c r="AD68" s="225"/>
      <c r="AE68" s="213"/>
      <c r="AF68" s="236"/>
      <c r="AG68" s="319"/>
      <c r="AH68" s="225">
        <v>2</v>
      </c>
      <c r="AI68" s="523"/>
      <c r="AJ68" s="523"/>
      <c r="AK68" s="523"/>
      <c r="AL68" s="523"/>
      <c r="AM68" s="523"/>
      <c r="AN68" s="523"/>
      <c r="AO68" s="523"/>
      <c r="AP68" s="523"/>
      <c r="AQ68" s="523"/>
      <c r="AR68" s="523"/>
      <c r="AS68" s="523"/>
      <c r="AT68" s="523"/>
      <c r="AU68" s="523"/>
      <c r="AV68" s="523"/>
      <c r="AW68" s="523"/>
      <c r="AX68" s="523"/>
      <c r="AY68" s="523"/>
    </row>
    <row r="69" spans="1:51" s="26" customFormat="1" ht="11.25" customHeight="1">
      <c r="A69" s="319" t="s">
        <v>123</v>
      </c>
      <c r="B69" s="465" t="s">
        <v>114</v>
      </c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7"/>
      <c r="O69" s="67"/>
      <c r="P69" s="68"/>
      <c r="Q69" s="296" t="s">
        <v>149</v>
      </c>
      <c r="R69" s="76"/>
      <c r="S69" s="145">
        <f t="shared" si="7"/>
        <v>201</v>
      </c>
      <c r="T69" s="208">
        <f t="shared" si="6"/>
        <v>67</v>
      </c>
      <c r="U69" s="103">
        <f>AA69*AA15+AB69*AB15+AC69*AC15+AD69*AD15+AE69*AE15+AF69*AF15+AG69*AG15+AH69*AH15</f>
        <v>134</v>
      </c>
      <c r="V69" s="77"/>
      <c r="W69" s="68">
        <v>134</v>
      </c>
      <c r="X69" s="68"/>
      <c r="Y69" s="68"/>
      <c r="Z69" s="76"/>
      <c r="AA69" s="215"/>
      <c r="AB69" s="236"/>
      <c r="AC69" s="224"/>
      <c r="AD69" s="225"/>
      <c r="AE69" s="215">
        <v>2</v>
      </c>
      <c r="AF69" s="236">
        <v>2</v>
      </c>
      <c r="AG69" s="224">
        <v>2</v>
      </c>
      <c r="AH69" s="225">
        <v>2</v>
      </c>
      <c r="AI69" s="523"/>
      <c r="AJ69" s="523"/>
      <c r="AK69" s="523"/>
      <c r="AL69" s="523"/>
      <c r="AM69" s="523"/>
      <c r="AN69" s="523"/>
      <c r="AO69" s="523"/>
      <c r="AP69" s="523"/>
      <c r="AQ69" s="523"/>
      <c r="AR69" s="523"/>
      <c r="AS69" s="523"/>
      <c r="AT69" s="523"/>
      <c r="AU69" s="523"/>
      <c r="AV69" s="523"/>
      <c r="AW69" s="523"/>
      <c r="AX69" s="523"/>
      <c r="AY69" s="523"/>
    </row>
    <row r="70" spans="1:51" s="26" customFormat="1" ht="11.25" customHeight="1">
      <c r="A70" s="319" t="s">
        <v>129</v>
      </c>
      <c r="B70" s="465" t="s">
        <v>128</v>
      </c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7"/>
      <c r="O70" s="67"/>
      <c r="P70" s="68"/>
      <c r="Q70" s="68">
        <v>7.8</v>
      </c>
      <c r="R70" s="306"/>
      <c r="S70" s="145">
        <f t="shared" si="7"/>
        <v>93</v>
      </c>
      <c r="T70" s="208">
        <f t="shared" si="6"/>
        <v>31</v>
      </c>
      <c r="U70" s="103">
        <f>AA70*AA15+AB70*AB15+AC70*AC15+AD70*AD15+AE70*AE15+AF70*AF15+AG70*AG15+AH70*AH15</f>
        <v>62</v>
      </c>
      <c r="V70" s="77"/>
      <c r="W70" s="68">
        <v>34</v>
      </c>
      <c r="X70" s="68"/>
      <c r="Y70" s="68"/>
      <c r="Z70" s="76">
        <v>28</v>
      </c>
      <c r="AA70" s="215"/>
      <c r="AB70" s="236"/>
      <c r="AC70" s="224"/>
      <c r="AD70" s="225"/>
      <c r="AE70" s="215"/>
      <c r="AF70" s="236"/>
      <c r="AG70" s="224">
        <v>2</v>
      </c>
      <c r="AH70" s="225">
        <v>2</v>
      </c>
      <c r="AI70" s="523"/>
      <c r="AJ70" s="523"/>
      <c r="AK70" s="523"/>
      <c r="AL70" s="523"/>
      <c r="AM70" s="523"/>
      <c r="AN70" s="523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</row>
    <row r="71" spans="1:51" s="26" customFormat="1" ht="11.25" customHeight="1">
      <c r="A71" s="319" t="s">
        <v>132</v>
      </c>
      <c r="B71" s="465" t="s">
        <v>130</v>
      </c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7"/>
      <c r="O71" s="67"/>
      <c r="P71" s="68"/>
      <c r="Q71" s="429" t="s">
        <v>157</v>
      </c>
      <c r="R71" s="76"/>
      <c r="S71" s="145">
        <f t="shared" si="7"/>
        <v>214.5</v>
      </c>
      <c r="T71" s="208">
        <f t="shared" si="6"/>
        <v>71.5</v>
      </c>
      <c r="U71" s="103">
        <f>AA71*AA15+AB71*AB15+AC71*AC15+AD71*AD15+AE71*AE15+AF71*AF15+AG71*AG15+AH71*AH15</f>
        <v>143</v>
      </c>
      <c r="V71" s="77"/>
      <c r="W71" s="80"/>
      <c r="X71" s="68"/>
      <c r="Y71" s="68"/>
      <c r="Z71" s="76">
        <f>U71</f>
        <v>143</v>
      </c>
      <c r="AA71" s="215">
        <v>1</v>
      </c>
      <c r="AB71" s="236">
        <v>1</v>
      </c>
      <c r="AC71" s="224">
        <v>1</v>
      </c>
      <c r="AD71" s="225">
        <v>1</v>
      </c>
      <c r="AE71" s="215">
        <v>1</v>
      </c>
      <c r="AF71" s="236">
        <v>1</v>
      </c>
      <c r="AG71" s="224">
        <v>1</v>
      </c>
      <c r="AH71" s="225">
        <v>1</v>
      </c>
      <c r="AI71" s="523"/>
      <c r="AJ71" s="523"/>
      <c r="AK71" s="523"/>
      <c r="AL71" s="523"/>
      <c r="AM71" s="523"/>
      <c r="AN71" s="523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</row>
    <row r="72" spans="1:51" s="26" customFormat="1" ht="11.25" customHeight="1">
      <c r="A72" s="319" t="s">
        <v>131</v>
      </c>
      <c r="B72" s="465" t="s">
        <v>124</v>
      </c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7"/>
      <c r="O72" s="67"/>
      <c r="P72" s="68"/>
      <c r="Q72" s="296" t="s">
        <v>149</v>
      </c>
      <c r="R72" s="72"/>
      <c r="S72" s="145">
        <f t="shared" si="7"/>
        <v>201</v>
      </c>
      <c r="T72" s="208">
        <f t="shared" si="6"/>
        <v>67</v>
      </c>
      <c r="U72" s="103">
        <f>AA72*AA15+AB72*AB15+AC72*AC15+AD72*AD15+AE72*AE15+AF72*AF15+AG72*AG15+AH72*AH15</f>
        <v>134</v>
      </c>
      <c r="V72" s="94"/>
      <c r="W72" s="68">
        <v>28</v>
      </c>
      <c r="X72" s="68"/>
      <c r="Y72" s="68"/>
      <c r="Z72" s="76">
        <v>106</v>
      </c>
      <c r="AA72" s="215"/>
      <c r="AB72" s="236"/>
      <c r="AC72" s="224"/>
      <c r="AD72" s="225"/>
      <c r="AE72" s="215">
        <v>2</v>
      </c>
      <c r="AF72" s="236">
        <v>2</v>
      </c>
      <c r="AG72" s="350">
        <v>2</v>
      </c>
      <c r="AH72" s="351">
        <v>2</v>
      </c>
      <c r="AI72" s="523"/>
      <c r="AJ72" s="523"/>
      <c r="AK72" s="523"/>
      <c r="AL72" s="523"/>
      <c r="AM72" s="523"/>
      <c r="AN72" s="523"/>
      <c r="AO72" s="523"/>
      <c r="AP72" s="523"/>
      <c r="AQ72" s="523"/>
      <c r="AR72" s="523"/>
      <c r="AS72" s="523"/>
      <c r="AT72" s="523"/>
      <c r="AU72" s="523"/>
      <c r="AV72" s="523"/>
      <c r="AW72" s="523"/>
      <c r="AX72" s="523"/>
      <c r="AY72" s="523"/>
    </row>
    <row r="73" spans="1:51" s="4" customFormat="1" ht="11.25" customHeight="1">
      <c r="A73" s="445"/>
      <c r="B73" s="597" t="s">
        <v>165</v>
      </c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8"/>
      <c r="N73" s="599"/>
      <c r="O73" s="132"/>
      <c r="P73" s="133"/>
      <c r="Q73" s="301"/>
      <c r="R73" s="134"/>
      <c r="S73" s="195">
        <f t="shared" si="7"/>
        <v>5601</v>
      </c>
      <c r="T73" s="195">
        <f>U73*0.5</f>
        <v>1867</v>
      </c>
      <c r="U73" s="195">
        <f>U31+U38+U48+U65</f>
        <v>3734</v>
      </c>
      <c r="V73" s="411">
        <v>240</v>
      </c>
      <c r="W73" s="421">
        <v>1467</v>
      </c>
      <c r="X73" s="423">
        <v>600</v>
      </c>
      <c r="Y73" s="423">
        <v>478</v>
      </c>
      <c r="Z73" s="422">
        <v>949</v>
      </c>
      <c r="AA73" s="217">
        <f aca="true" t="shared" si="8" ref="AA73:AH73">SUM(AA17:AA72)</f>
        <v>36</v>
      </c>
      <c r="AB73" s="221">
        <f t="shared" si="8"/>
        <v>36</v>
      </c>
      <c r="AC73" s="217">
        <f t="shared" si="8"/>
        <v>36</v>
      </c>
      <c r="AD73" s="231">
        <f t="shared" si="8"/>
        <v>36</v>
      </c>
      <c r="AE73" s="285">
        <f t="shared" si="8"/>
        <v>36</v>
      </c>
      <c r="AF73" s="218">
        <f t="shared" si="8"/>
        <v>36</v>
      </c>
      <c r="AG73" s="217">
        <f t="shared" si="8"/>
        <v>36</v>
      </c>
      <c r="AH73" s="231">
        <f t="shared" si="8"/>
        <v>36</v>
      </c>
      <c r="AI73" s="523"/>
      <c r="AJ73" s="523"/>
      <c r="AK73" s="523"/>
      <c r="AL73" s="523"/>
      <c r="AM73" s="523"/>
      <c r="AN73" s="523"/>
      <c r="AO73" s="523"/>
      <c r="AP73" s="523"/>
      <c r="AQ73" s="523"/>
      <c r="AR73" s="523"/>
      <c r="AS73" s="523"/>
      <c r="AT73" s="523"/>
      <c r="AU73" s="523"/>
      <c r="AV73" s="523"/>
      <c r="AW73" s="523"/>
      <c r="AX73" s="523"/>
      <c r="AY73" s="523"/>
    </row>
    <row r="74" spans="1:51" s="26" customFormat="1" ht="11.25" customHeight="1">
      <c r="A74" s="446"/>
      <c r="B74" s="554" t="s">
        <v>166</v>
      </c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6"/>
      <c r="O74" s="125"/>
      <c r="P74" s="126"/>
      <c r="Q74" s="211"/>
      <c r="R74" s="127"/>
      <c r="S74" s="159"/>
      <c r="T74" s="165"/>
      <c r="U74" s="135"/>
      <c r="V74" s="412"/>
      <c r="W74" s="410"/>
      <c r="X74" s="126"/>
      <c r="Y74" s="126"/>
      <c r="Z74" s="127"/>
      <c r="AA74" s="222"/>
      <c r="AB74" s="273"/>
      <c r="AC74" s="222"/>
      <c r="AD74" s="250"/>
      <c r="AE74" s="290"/>
      <c r="AF74" s="223"/>
      <c r="AG74" s="222"/>
      <c r="AH74" s="250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</row>
    <row r="75" spans="1:51" s="26" customFormat="1" ht="10.5" customHeight="1">
      <c r="A75" s="321" t="s">
        <v>67</v>
      </c>
      <c r="B75" s="520" t="s">
        <v>79</v>
      </c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2"/>
      <c r="O75" s="113"/>
      <c r="P75" s="114"/>
      <c r="Q75" s="302"/>
      <c r="R75" s="115"/>
      <c r="S75" s="173" t="s">
        <v>167</v>
      </c>
      <c r="T75" s="160"/>
      <c r="U75" s="176">
        <v>180</v>
      </c>
      <c r="V75" s="413"/>
      <c r="W75" s="91"/>
      <c r="X75" s="91"/>
      <c r="Y75" s="91"/>
      <c r="Z75" s="71"/>
      <c r="AA75" s="246"/>
      <c r="AB75" s="263"/>
      <c r="AC75" s="92"/>
      <c r="AD75" s="260" t="s">
        <v>76</v>
      </c>
      <c r="AE75" s="259" t="s">
        <v>76</v>
      </c>
      <c r="AF75" s="259" t="s">
        <v>76</v>
      </c>
      <c r="AG75" s="269" t="s">
        <v>156</v>
      </c>
      <c r="AH75" s="384"/>
      <c r="AI75" s="523"/>
      <c r="AJ75" s="523"/>
      <c r="AK75" s="523"/>
      <c r="AL75" s="523"/>
      <c r="AM75" s="523"/>
      <c r="AN75" s="523"/>
      <c r="AO75" s="523"/>
      <c r="AP75" s="523"/>
      <c r="AQ75" s="523"/>
      <c r="AR75" s="523"/>
      <c r="AS75" s="523"/>
      <c r="AT75" s="523"/>
      <c r="AU75" s="523"/>
      <c r="AV75" s="523"/>
      <c r="AW75" s="523"/>
      <c r="AX75" s="523"/>
      <c r="AY75" s="523"/>
    </row>
    <row r="76" spans="1:51" s="26" customFormat="1" ht="10.5" customHeight="1">
      <c r="A76" s="319" t="s">
        <v>68</v>
      </c>
      <c r="B76" s="463" t="s">
        <v>136</v>
      </c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4"/>
      <c r="O76" s="116"/>
      <c r="P76" s="117"/>
      <c r="Q76" s="303"/>
      <c r="R76" s="118"/>
      <c r="S76" s="174" t="s">
        <v>160</v>
      </c>
      <c r="T76" s="161"/>
      <c r="U76" s="177">
        <v>144</v>
      </c>
      <c r="V76" s="414"/>
      <c r="W76" s="40"/>
      <c r="X76" s="40"/>
      <c r="Y76" s="40"/>
      <c r="Z76" s="45"/>
      <c r="AA76" s="46"/>
      <c r="AB76" s="337"/>
      <c r="AC76" s="43"/>
      <c r="AD76" s="45" t="s">
        <v>76</v>
      </c>
      <c r="AE76" s="40" t="s">
        <v>76</v>
      </c>
      <c r="AF76" s="40" t="s">
        <v>76</v>
      </c>
      <c r="AG76" s="43" t="s">
        <v>76</v>
      </c>
      <c r="AH76" s="261"/>
      <c r="AI76" s="523"/>
      <c r="AJ76" s="523"/>
      <c r="AK76" s="523"/>
      <c r="AL76" s="523"/>
      <c r="AM76" s="523"/>
      <c r="AN76" s="523"/>
      <c r="AO76" s="523"/>
      <c r="AP76" s="523"/>
      <c r="AQ76" s="523"/>
      <c r="AR76" s="523"/>
      <c r="AS76" s="523"/>
      <c r="AT76" s="523"/>
      <c r="AU76" s="523"/>
      <c r="AV76" s="523"/>
      <c r="AW76" s="523"/>
      <c r="AX76" s="523"/>
      <c r="AY76" s="523"/>
    </row>
    <row r="77" spans="1:51" s="26" customFormat="1" ht="10.5" customHeight="1">
      <c r="A77" s="319" t="s">
        <v>69</v>
      </c>
      <c r="B77" s="463" t="s">
        <v>135</v>
      </c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4"/>
      <c r="O77" s="116"/>
      <c r="P77" s="117"/>
      <c r="Q77" s="303"/>
      <c r="R77" s="118"/>
      <c r="S77" s="174" t="s">
        <v>76</v>
      </c>
      <c r="T77" s="161"/>
      <c r="U77" s="177">
        <v>36</v>
      </c>
      <c r="V77" s="414"/>
      <c r="W77" s="40"/>
      <c r="X77" s="40"/>
      <c r="Y77" s="40"/>
      <c r="Z77" s="45"/>
      <c r="AA77" s="46"/>
      <c r="AB77" s="232"/>
      <c r="AC77" s="43"/>
      <c r="AD77" s="45"/>
      <c r="AE77" s="40"/>
      <c r="AF77" s="40"/>
      <c r="AG77" s="43" t="s">
        <v>76</v>
      </c>
      <c r="AH77" s="233"/>
      <c r="AI77" s="523"/>
      <c r="AJ77" s="523"/>
      <c r="AK77" s="523"/>
      <c r="AL77" s="523"/>
      <c r="AM77" s="523"/>
      <c r="AN77" s="523"/>
      <c r="AO77" s="523"/>
      <c r="AP77" s="523"/>
      <c r="AQ77" s="523"/>
      <c r="AR77" s="523"/>
      <c r="AS77" s="523"/>
      <c r="AT77" s="523"/>
      <c r="AU77" s="523"/>
      <c r="AV77" s="523"/>
      <c r="AW77" s="523"/>
      <c r="AX77" s="523"/>
      <c r="AY77" s="523"/>
    </row>
    <row r="78" spans="1:51" s="26" customFormat="1" ht="10.5" customHeight="1">
      <c r="A78" s="318" t="s">
        <v>70</v>
      </c>
      <c r="B78" s="549" t="s">
        <v>80</v>
      </c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50"/>
      <c r="O78" s="128"/>
      <c r="P78" s="129"/>
      <c r="Q78" s="304"/>
      <c r="R78" s="130"/>
      <c r="S78" s="175" t="s">
        <v>76</v>
      </c>
      <c r="T78" s="162"/>
      <c r="U78" s="178"/>
      <c r="V78" s="415"/>
      <c r="W78" s="42"/>
      <c r="X78" s="42"/>
      <c r="Y78" s="42"/>
      <c r="Z78" s="48"/>
      <c r="AA78" s="283"/>
      <c r="AB78" s="238"/>
      <c r="AC78" s="58"/>
      <c r="AD78" s="48"/>
      <c r="AE78" s="42"/>
      <c r="AF78" s="48"/>
      <c r="AG78" s="42"/>
      <c r="AH78" s="45" t="s">
        <v>76</v>
      </c>
      <c r="AI78" s="523"/>
      <c r="AJ78" s="523"/>
      <c r="AK78" s="523"/>
      <c r="AL78" s="523"/>
      <c r="AM78" s="523"/>
      <c r="AN78" s="523"/>
      <c r="AO78" s="523"/>
      <c r="AP78" s="523"/>
      <c r="AQ78" s="523"/>
      <c r="AR78" s="523"/>
      <c r="AS78" s="523"/>
      <c r="AT78" s="523"/>
      <c r="AU78" s="523"/>
      <c r="AV78" s="523"/>
      <c r="AW78" s="523"/>
      <c r="AX78" s="523"/>
      <c r="AY78" s="523"/>
    </row>
    <row r="79" spans="1:51" s="26" customFormat="1" ht="10.5" customHeight="1">
      <c r="A79" s="319" t="s">
        <v>71</v>
      </c>
      <c r="B79" s="502" t="s">
        <v>81</v>
      </c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3"/>
      <c r="O79" s="116"/>
      <c r="P79" s="117"/>
      <c r="Q79" s="303"/>
      <c r="R79" s="118"/>
      <c r="S79" s="174" t="s">
        <v>168</v>
      </c>
      <c r="T79" s="161"/>
      <c r="U79" s="108"/>
      <c r="V79" s="416"/>
      <c r="W79" s="40"/>
      <c r="X79" s="40"/>
      <c r="Y79" s="40"/>
      <c r="Z79" s="45"/>
      <c r="AA79" s="46" t="s">
        <v>76</v>
      </c>
      <c r="AB79" s="232" t="s">
        <v>156</v>
      </c>
      <c r="AC79" s="251" t="s">
        <v>76</v>
      </c>
      <c r="AD79" s="45" t="s">
        <v>156</v>
      </c>
      <c r="AE79" s="40" t="s">
        <v>156</v>
      </c>
      <c r="AF79" s="45" t="s">
        <v>156</v>
      </c>
      <c r="AG79" s="40" t="s">
        <v>156</v>
      </c>
      <c r="AH79" s="233" t="s">
        <v>76</v>
      </c>
      <c r="AI79" s="523"/>
      <c r="AJ79" s="523"/>
      <c r="AK79" s="523"/>
      <c r="AL79" s="523"/>
      <c r="AM79" s="523"/>
      <c r="AN79" s="523"/>
      <c r="AO79" s="523"/>
      <c r="AP79" s="523"/>
      <c r="AQ79" s="523"/>
      <c r="AR79" s="523"/>
      <c r="AS79" s="523"/>
      <c r="AT79" s="523"/>
      <c r="AU79" s="523"/>
      <c r="AV79" s="523"/>
      <c r="AW79" s="523"/>
      <c r="AX79" s="523"/>
      <c r="AY79" s="523"/>
    </row>
    <row r="80" spans="1:51" s="26" customFormat="1" ht="10.5" customHeight="1">
      <c r="A80" s="319" t="s">
        <v>72</v>
      </c>
      <c r="B80" s="551" t="s">
        <v>78</v>
      </c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3"/>
      <c r="O80" s="116"/>
      <c r="P80" s="117"/>
      <c r="Q80" s="303"/>
      <c r="R80" s="118"/>
      <c r="S80" s="174" t="s">
        <v>160</v>
      </c>
      <c r="T80" s="161"/>
      <c r="U80" s="108"/>
      <c r="V80" s="416"/>
      <c r="W80" s="40"/>
      <c r="X80" s="40"/>
      <c r="Y80" s="40"/>
      <c r="Z80" s="45"/>
      <c r="AA80" s="46"/>
      <c r="AB80" s="232"/>
      <c r="AC80" s="251"/>
      <c r="AD80" s="45"/>
      <c r="AE80" s="46"/>
      <c r="AF80" s="45"/>
      <c r="AG80" s="46"/>
      <c r="AH80" s="45" t="s">
        <v>160</v>
      </c>
      <c r="AI80" s="523"/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</row>
    <row r="81" spans="1:51" s="26" customFormat="1" ht="10.5" customHeight="1">
      <c r="A81" s="319" t="s">
        <v>73</v>
      </c>
      <c r="B81" s="463" t="s">
        <v>77</v>
      </c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4"/>
      <c r="O81" s="116"/>
      <c r="P81" s="117"/>
      <c r="Q81" s="303"/>
      <c r="R81" s="118"/>
      <c r="S81" s="174" t="s">
        <v>76</v>
      </c>
      <c r="T81" s="161"/>
      <c r="U81" s="108"/>
      <c r="V81" s="416"/>
      <c r="W81" s="40"/>
      <c r="X81" s="40"/>
      <c r="Y81" s="40"/>
      <c r="Z81" s="45"/>
      <c r="AA81" s="46"/>
      <c r="AB81" s="232"/>
      <c r="AC81" s="43"/>
      <c r="AD81" s="45"/>
      <c r="AE81" s="40"/>
      <c r="AF81" s="45"/>
      <c r="AG81" s="40"/>
      <c r="AH81" s="385" t="s">
        <v>76</v>
      </c>
      <c r="AI81" s="523"/>
      <c r="AJ81" s="523"/>
      <c r="AK81" s="523"/>
      <c r="AL81" s="523"/>
      <c r="AM81" s="523"/>
      <c r="AN81" s="523"/>
      <c r="AO81" s="523"/>
      <c r="AP81" s="523"/>
      <c r="AQ81" s="523"/>
      <c r="AR81" s="523"/>
      <c r="AS81" s="523"/>
      <c r="AT81" s="523"/>
      <c r="AU81" s="523"/>
      <c r="AV81" s="523"/>
      <c r="AW81" s="523"/>
      <c r="AX81" s="523"/>
      <c r="AY81" s="523"/>
    </row>
    <row r="82" spans="1:51" s="26" customFormat="1" ht="23.25" customHeight="1">
      <c r="A82" s="319" t="s">
        <v>74</v>
      </c>
      <c r="B82" s="463" t="s">
        <v>146</v>
      </c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4"/>
      <c r="O82" s="116"/>
      <c r="P82" s="117"/>
      <c r="Q82" s="303"/>
      <c r="R82" s="118"/>
      <c r="S82" s="174" t="s">
        <v>76</v>
      </c>
      <c r="T82" s="161"/>
      <c r="U82" s="108"/>
      <c r="V82" s="416"/>
      <c r="W82" s="40"/>
      <c r="X82" s="40"/>
      <c r="Y82" s="40"/>
      <c r="Z82" s="45"/>
      <c r="AA82" s="46"/>
      <c r="AB82" s="232"/>
      <c r="AC82" s="43"/>
      <c r="AD82" s="45"/>
      <c r="AE82" s="40"/>
      <c r="AF82" s="45"/>
      <c r="AG82" s="40"/>
      <c r="AH82" s="385" t="s">
        <v>76</v>
      </c>
      <c r="AI82" s="523"/>
      <c r="AJ82" s="523"/>
      <c r="AK82" s="523"/>
      <c r="AL82" s="523"/>
      <c r="AM82" s="523"/>
      <c r="AN82" s="523"/>
      <c r="AO82" s="523"/>
      <c r="AP82" s="523"/>
      <c r="AQ82" s="523"/>
      <c r="AR82" s="523"/>
      <c r="AS82" s="523"/>
      <c r="AT82" s="523"/>
      <c r="AU82" s="523"/>
      <c r="AV82" s="523"/>
      <c r="AW82" s="523"/>
      <c r="AX82" s="523"/>
      <c r="AY82" s="523"/>
    </row>
    <row r="83" spans="1:51" s="26" customFormat="1" ht="11.25" customHeight="1">
      <c r="A83" s="319" t="s">
        <v>75</v>
      </c>
      <c r="B83" s="496" t="s">
        <v>137</v>
      </c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8"/>
      <c r="O83" s="116"/>
      <c r="P83" s="117"/>
      <c r="Q83" s="303"/>
      <c r="R83" s="118"/>
      <c r="S83" s="492" t="s">
        <v>156</v>
      </c>
      <c r="T83" s="162"/>
      <c r="U83" s="109"/>
      <c r="V83" s="417"/>
      <c r="W83" s="42"/>
      <c r="X83" s="42"/>
      <c r="Y83" s="42"/>
      <c r="Z83" s="48"/>
      <c r="AA83" s="46"/>
      <c r="AB83" s="238"/>
      <c r="AC83" s="241"/>
      <c r="AD83" s="48"/>
      <c r="AE83" s="283"/>
      <c r="AF83" s="238"/>
      <c r="AG83" s="241"/>
      <c r="AH83" s="468" t="s">
        <v>156</v>
      </c>
      <c r="AI83" s="523"/>
      <c r="AJ83" s="523"/>
      <c r="AK83" s="523"/>
      <c r="AL83" s="523"/>
      <c r="AM83" s="523"/>
      <c r="AN83" s="523"/>
      <c r="AO83" s="523"/>
      <c r="AP83" s="523"/>
      <c r="AQ83" s="523"/>
      <c r="AR83" s="523"/>
      <c r="AS83" s="523"/>
      <c r="AT83" s="523"/>
      <c r="AU83" s="523"/>
      <c r="AV83" s="523"/>
      <c r="AW83" s="523"/>
      <c r="AX83" s="523"/>
      <c r="AY83" s="523"/>
    </row>
    <row r="84" spans="1:51" s="26" customFormat="1" ht="34.5" customHeight="1">
      <c r="A84" s="319" t="s">
        <v>117</v>
      </c>
      <c r="B84" s="465" t="s">
        <v>150</v>
      </c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7"/>
      <c r="O84" s="116"/>
      <c r="P84" s="117"/>
      <c r="Q84" s="303"/>
      <c r="R84" s="118"/>
      <c r="S84" s="493"/>
      <c r="T84" s="161"/>
      <c r="U84" s="108"/>
      <c r="V84" s="416"/>
      <c r="W84" s="40"/>
      <c r="X84" s="46"/>
      <c r="Y84" s="41"/>
      <c r="Z84" s="45"/>
      <c r="AA84" s="46"/>
      <c r="AB84" s="232"/>
      <c r="AC84" s="251"/>
      <c r="AD84" s="45"/>
      <c r="AE84" s="46"/>
      <c r="AF84" s="232"/>
      <c r="AG84" s="251"/>
      <c r="AH84" s="469"/>
      <c r="AI84" s="523"/>
      <c r="AJ84" s="523"/>
      <c r="AK84" s="523"/>
      <c r="AL84" s="523"/>
      <c r="AM84" s="523"/>
      <c r="AN84" s="523"/>
      <c r="AO84" s="523"/>
      <c r="AP84" s="523"/>
      <c r="AQ84" s="523"/>
      <c r="AR84" s="523"/>
      <c r="AS84" s="523"/>
      <c r="AT84" s="523"/>
      <c r="AU84" s="523"/>
      <c r="AV84" s="523"/>
      <c r="AW84" s="523"/>
      <c r="AX84" s="523"/>
      <c r="AY84" s="523"/>
    </row>
    <row r="85" spans="1:51" s="26" customFormat="1" ht="22.5" customHeight="1">
      <c r="A85" s="319" t="s">
        <v>118</v>
      </c>
      <c r="B85" s="489" t="s">
        <v>151</v>
      </c>
      <c r="C85" s="490"/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1"/>
      <c r="O85" s="119"/>
      <c r="P85" s="120"/>
      <c r="Q85" s="305"/>
      <c r="R85" s="121"/>
      <c r="S85" s="494"/>
      <c r="T85" s="163"/>
      <c r="U85" s="110"/>
      <c r="V85" s="418"/>
      <c r="W85" s="49"/>
      <c r="X85" s="49"/>
      <c r="Y85" s="102"/>
      <c r="Z85" s="101"/>
      <c r="AA85" s="284"/>
      <c r="AB85" s="287"/>
      <c r="AC85" s="288"/>
      <c r="AD85" s="101"/>
      <c r="AE85" s="339"/>
      <c r="AF85" s="287"/>
      <c r="AG85" s="288"/>
      <c r="AH85" s="470"/>
      <c r="AI85" s="523"/>
      <c r="AJ85" s="523"/>
      <c r="AK85" s="523"/>
      <c r="AL85" s="523"/>
      <c r="AM85" s="523"/>
      <c r="AN85" s="523"/>
      <c r="AO85" s="523"/>
      <c r="AP85" s="523"/>
      <c r="AQ85" s="523"/>
      <c r="AR85" s="523"/>
      <c r="AS85" s="523"/>
      <c r="AT85" s="523"/>
      <c r="AU85" s="523"/>
      <c r="AV85" s="523"/>
      <c r="AW85" s="523"/>
      <c r="AX85" s="523"/>
      <c r="AY85" s="523"/>
    </row>
    <row r="86" spans="1:51" s="26" customFormat="1" ht="9.75" customHeight="1">
      <c r="A86" s="471" t="s">
        <v>178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3"/>
      <c r="O86" s="499" t="s">
        <v>18</v>
      </c>
      <c r="P86" s="483" t="s">
        <v>97</v>
      </c>
      <c r="Q86" s="484"/>
      <c r="R86" s="484"/>
      <c r="S86" s="484"/>
      <c r="T86" s="484"/>
      <c r="U86" s="484"/>
      <c r="V86" s="484"/>
      <c r="W86" s="484"/>
      <c r="X86" s="484"/>
      <c r="Y86" s="484"/>
      <c r="Z86" s="485"/>
      <c r="AA86" s="92">
        <v>18</v>
      </c>
      <c r="AB86" s="248">
        <v>18</v>
      </c>
      <c r="AC86" s="419">
        <v>19</v>
      </c>
      <c r="AD86" s="252">
        <v>19</v>
      </c>
      <c r="AE86" s="419">
        <v>16</v>
      </c>
      <c r="AF86" s="252">
        <v>16</v>
      </c>
      <c r="AG86" s="249">
        <v>17</v>
      </c>
      <c r="AH86" s="71">
        <v>14</v>
      </c>
      <c r="AI86" s="523"/>
      <c r="AJ86" s="523"/>
      <c r="AK86" s="523"/>
      <c r="AL86" s="523"/>
      <c r="AM86" s="523"/>
      <c r="AN86" s="523"/>
      <c r="AO86" s="523"/>
      <c r="AP86" s="523"/>
      <c r="AQ86" s="523"/>
      <c r="AR86" s="523"/>
      <c r="AS86" s="523"/>
      <c r="AT86" s="523"/>
      <c r="AU86" s="523"/>
      <c r="AV86" s="523"/>
      <c r="AW86" s="523"/>
      <c r="AX86" s="523"/>
      <c r="AY86" s="523"/>
    </row>
    <row r="87" spans="1:51" s="26" customFormat="1" ht="9.75" customHeight="1">
      <c r="A87" s="474"/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6"/>
      <c r="O87" s="500"/>
      <c r="P87" s="480" t="s">
        <v>98</v>
      </c>
      <c r="Q87" s="481"/>
      <c r="R87" s="481"/>
      <c r="S87" s="481"/>
      <c r="T87" s="481"/>
      <c r="U87" s="481"/>
      <c r="V87" s="481"/>
      <c r="W87" s="481"/>
      <c r="X87" s="481"/>
      <c r="Y87" s="481"/>
      <c r="Z87" s="482"/>
      <c r="AA87" s="43">
        <v>2</v>
      </c>
      <c r="AB87" s="46">
        <v>2</v>
      </c>
      <c r="AC87" s="416">
        <v>2</v>
      </c>
      <c r="AD87" s="258">
        <v>3</v>
      </c>
      <c r="AE87" s="416">
        <v>6</v>
      </c>
      <c r="AF87" s="258">
        <v>7</v>
      </c>
      <c r="AG87" s="237">
        <v>8</v>
      </c>
      <c r="AH87" s="45">
        <v>10</v>
      </c>
      <c r="AI87" s="523"/>
      <c r="AJ87" s="523"/>
      <c r="AK87" s="523"/>
      <c r="AL87" s="523"/>
      <c r="AM87" s="523"/>
      <c r="AN87" s="523"/>
      <c r="AO87" s="523"/>
      <c r="AP87" s="523"/>
      <c r="AQ87" s="523"/>
      <c r="AR87" s="523"/>
      <c r="AS87" s="523"/>
      <c r="AT87" s="523"/>
      <c r="AU87" s="523"/>
      <c r="AV87" s="523"/>
      <c r="AW87" s="523"/>
      <c r="AX87" s="523"/>
      <c r="AY87" s="523"/>
    </row>
    <row r="88" spans="1:51" s="26" customFormat="1" ht="9.75" customHeight="1">
      <c r="A88" s="474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6"/>
      <c r="O88" s="500"/>
      <c r="P88" s="460" t="s">
        <v>180</v>
      </c>
      <c r="Q88" s="461"/>
      <c r="R88" s="461"/>
      <c r="S88" s="461"/>
      <c r="T88" s="461"/>
      <c r="U88" s="461"/>
      <c r="V88" s="461"/>
      <c r="W88" s="461"/>
      <c r="X88" s="461"/>
      <c r="Y88" s="461"/>
      <c r="Z88" s="462"/>
      <c r="AA88" s="43"/>
      <c r="AB88" s="247"/>
      <c r="AC88" s="420"/>
      <c r="AD88" s="432">
        <v>1</v>
      </c>
      <c r="AE88" s="420">
        <v>1</v>
      </c>
      <c r="AF88" s="432">
        <v>1</v>
      </c>
      <c r="AG88" s="240">
        <v>2</v>
      </c>
      <c r="AH88" s="45">
        <v>1</v>
      </c>
      <c r="AI88" s="523"/>
      <c r="AJ88" s="523"/>
      <c r="AK88" s="523"/>
      <c r="AL88" s="523"/>
      <c r="AM88" s="523"/>
      <c r="AN88" s="523"/>
      <c r="AO88" s="523"/>
      <c r="AP88" s="523"/>
      <c r="AQ88" s="523"/>
      <c r="AR88" s="523"/>
      <c r="AS88" s="523"/>
      <c r="AT88" s="523"/>
      <c r="AU88" s="523"/>
      <c r="AV88" s="523"/>
      <c r="AW88" s="523"/>
      <c r="AX88" s="523"/>
      <c r="AY88" s="523"/>
    </row>
    <row r="89" spans="1:51" s="26" customFormat="1" ht="9.75" customHeight="1">
      <c r="A89" s="474"/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6"/>
      <c r="O89" s="500"/>
      <c r="P89" s="480" t="s">
        <v>19</v>
      </c>
      <c r="Q89" s="481"/>
      <c r="R89" s="481"/>
      <c r="S89" s="481"/>
      <c r="T89" s="481"/>
      <c r="U89" s="481"/>
      <c r="V89" s="481"/>
      <c r="W89" s="481"/>
      <c r="X89" s="481"/>
      <c r="Y89" s="481"/>
      <c r="Z89" s="482"/>
      <c r="AA89" s="43">
        <v>2</v>
      </c>
      <c r="AB89" s="46">
        <v>4</v>
      </c>
      <c r="AC89" s="416">
        <v>2</v>
      </c>
      <c r="AD89" s="258">
        <v>4</v>
      </c>
      <c r="AE89" s="416">
        <v>4</v>
      </c>
      <c r="AF89" s="258">
        <v>4</v>
      </c>
      <c r="AG89" s="237">
        <v>4</v>
      </c>
      <c r="AH89" s="45">
        <v>2</v>
      </c>
      <c r="AI89" s="523"/>
      <c r="AJ89" s="523"/>
      <c r="AK89" s="523"/>
      <c r="AL89" s="523"/>
      <c r="AM89" s="523"/>
      <c r="AN89" s="523"/>
      <c r="AO89" s="523"/>
      <c r="AP89" s="523"/>
      <c r="AQ89" s="523"/>
      <c r="AR89" s="523"/>
      <c r="AS89" s="523"/>
      <c r="AT89" s="523"/>
      <c r="AU89" s="523"/>
      <c r="AV89" s="523"/>
      <c r="AW89" s="523"/>
      <c r="AX89" s="523"/>
      <c r="AY89" s="523"/>
    </row>
    <row r="90" spans="1:51" s="26" customFormat="1" ht="9.75" customHeight="1">
      <c r="A90" s="474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6"/>
      <c r="O90" s="500"/>
      <c r="P90" s="480" t="s">
        <v>179</v>
      </c>
      <c r="Q90" s="481"/>
      <c r="R90" s="481"/>
      <c r="S90" s="481"/>
      <c r="T90" s="481"/>
      <c r="U90" s="481"/>
      <c r="V90" s="481"/>
      <c r="W90" s="481"/>
      <c r="X90" s="481"/>
      <c r="Y90" s="481"/>
      <c r="Z90" s="482"/>
      <c r="AA90" s="43">
        <v>5</v>
      </c>
      <c r="AB90" s="247">
        <v>8</v>
      </c>
      <c r="AC90" s="420">
        <v>5</v>
      </c>
      <c r="AD90" s="432">
        <v>9</v>
      </c>
      <c r="AE90" s="420">
        <v>5</v>
      </c>
      <c r="AF90" s="432">
        <v>7</v>
      </c>
      <c r="AG90" s="240">
        <v>6</v>
      </c>
      <c r="AH90" s="45">
        <v>6</v>
      </c>
      <c r="AI90" s="523"/>
      <c r="AJ90" s="523"/>
      <c r="AK90" s="523"/>
      <c r="AL90" s="523"/>
      <c r="AM90" s="523"/>
      <c r="AN90" s="523"/>
      <c r="AO90" s="523"/>
      <c r="AP90" s="523"/>
      <c r="AQ90" s="523"/>
      <c r="AR90" s="523"/>
      <c r="AS90" s="523"/>
      <c r="AT90" s="523"/>
      <c r="AU90" s="523"/>
      <c r="AV90" s="523"/>
      <c r="AW90" s="523"/>
      <c r="AX90" s="523"/>
      <c r="AY90" s="523"/>
    </row>
    <row r="91" spans="1:51" s="26" customFormat="1" ht="9.75" customHeight="1">
      <c r="A91" s="474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6"/>
      <c r="O91" s="500"/>
      <c r="P91" s="460" t="s">
        <v>177</v>
      </c>
      <c r="Q91" s="461"/>
      <c r="R91" s="461"/>
      <c r="S91" s="461"/>
      <c r="T91" s="461"/>
      <c r="U91" s="461"/>
      <c r="V91" s="461"/>
      <c r="W91" s="461"/>
      <c r="X91" s="461"/>
      <c r="Y91" s="461"/>
      <c r="Z91" s="462"/>
      <c r="AA91" s="43">
        <v>11</v>
      </c>
      <c r="AB91" s="283">
        <v>6</v>
      </c>
      <c r="AC91" s="416">
        <v>11</v>
      </c>
      <c r="AD91" s="310">
        <v>5</v>
      </c>
      <c r="AE91" s="416">
        <v>6</v>
      </c>
      <c r="AF91" s="310">
        <v>4</v>
      </c>
      <c r="AG91" s="308">
        <v>6</v>
      </c>
      <c r="AH91" s="48">
        <v>5</v>
      </c>
      <c r="AI91" s="523"/>
      <c r="AJ91" s="523"/>
      <c r="AK91" s="523"/>
      <c r="AL91" s="523"/>
      <c r="AM91" s="523"/>
      <c r="AN91" s="523"/>
      <c r="AO91" s="523"/>
      <c r="AP91" s="523"/>
      <c r="AQ91" s="523"/>
      <c r="AR91" s="523"/>
      <c r="AS91" s="523"/>
      <c r="AT91" s="523"/>
      <c r="AU91" s="523"/>
      <c r="AV91" s="523"/>
      <c r="AW91" s="523"/>
      <c r="AX91" s="523"/>
      <c r="AY91" s="523"/>
    </row>
    <row r="92" spans="1:51" s="26" customFormat="1" ht="9.75" customHeight="1">
      <c r="A92" s="477"/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9"/>
      <c r="O92" s="501"/>
      <c r="P92" s="486" t="s">
        <v>199</v>
      </c>
      <c r="Q92" s="487"/>
      <c r="R92" s="487"/>
      <c r="S92" s="487"/>
      <c r="T92" s="487"/>
      <c r="U92" s="487"/>
      <c r="V92" s="487"/>
      <c r="W92" s="487"/>
      <c r="X92" s="487"/>
      <c r="Y92" s="487"/>
      <c r="Z92" s="488"/>
      <c r="AA92" s="309"/>
      <c r="AB92" s="211"/>
      <c r="AC92" s="234">
        <v>1</v>
      </c>
      <c r="AD92" s="311">
        <v>1</v>
      </c>
      <c r="AE92" s="234">
        <v>1</v>
      </c>
      <c r="AF92" s="311">
        <v>1</v>
      </c>
      <c r="AG92" s="234">
        <v>1</v>
      </c>
      <c r="AH92" s="127">
        <v>1</v>
      </c>
      <c r="AI92" s="523"/>
      <c r="AJ92" s="523"/>
      <c r="AK92" s="523"/>
      <c r="AL92" s="523"/>
      <c r="AM92" s="523"/>
      <c r="AN92" s="523"/>
      <c r="AO92" s="523"/>
      <c r="AP92" s="523"/>
      <c r="AQ92" s="523"/>
      <c r="AR92" s="523"/>
      <c r="AS92" s="523"/>
      <c r="AT92" s="523"/>
      <c r="AU92" s="523"/>
      <c r="AV92" s="523"/>
      <c r="AW92" s="523"/>
      <c r="AX92" s="523"/>
      <c r="AY92" s="523"/>
    </row>
    <row r="93" spans="1:41" ht="9.75" customHeight="1">
      <c r="A93" s="32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9"/>
      <c r="P93" s="29"/>
      <c r="Q93" s="29"/>
      <c r="R93" s="29"/>
      <c r="S93" s="29"/>
      <c r="T93" s="29"/>
      <c r="U93" s="51"/>
      <c r="V93" s="51"/>
      <c r="W93" s="47"/>
      <c r="X93" s="59"/>
      <c r="Y93" s="59"/>
      <c r="Z93" s="59"/>
      <c r="AA93" s="28"/>
      <c r="AB93" s="28"/>
      <c r="AC93" s="28"/>
      <c r="AD93" s="28"/>
      <c r="AE93" s="28"/>
      <c r="AF93" s="28"/>
      <c r="AG93" s="28"/>
      <c r="AH93" s="28"/>
      <c r="AI93" s="7"/>
      <c r="AJ93" s="7"/>
      <c r="AK93" s="7"/>
      <c r="AL93" s="7"/>
      <c r="AM93" s="3"/>
      <c r="AN93" s="3"/>
      <c r="AO93" s="3"/>
    </row>
    <row r="94" spans="1:41" ht="9.75" customHeight="1">
      <c r="A94" s="32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28"/>
      <c r="P94" s="28"/>
      <c r="Q94" s="28"/>
      <c r="R94" s="28"/>
      <c r="S94" s="495"/>
      <c r="T94" s="495"/>
      <c r="U94" s="495"/>
      <c r="V94" s="495"/>
      <c r="W94" s="495"/>
      <c r="X94" s="495"/>
      <c r="Y94" s="495"/>
      <c r="Z94" s="495"/>
      <c r="AA94" s="28"/>
      <c r="AB94" s="28"/>
      <c r="AC94" s="28"/>
      <c r="AD94" s="28"/>
      <c r="AE94" s="28"/>
      <c r="AF94" s="28"/>
      <c r="AG94" s="28"/>
      <c r="AH94" s="28"/>
      <c r="AI94" s="7"/>
      <c r="AJ94" s="7"/>
      <c r="AK94" s="7"/>
      <c r="AL94" s="7"/>
      <c r="AM94" s="3"/>
      <c r="AN94" s="35"/>
      <c r="AO94" s="35"/>
    </row>
    <row r="95" spans="1:41" ht="9.75" customHeight="1">
      <c r="A95" s="32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28"/>
      <c r="P95" s="28"/>
      <c r="Q95" s="28"/>
      <c r="R95" s="28"/>
      <c r="S95" s="28"/>
      <c r="T95" s="28"/>
      <c r="U95" s="52"/>
      <c r="V95" s="52"/>
      <c r="W95" s="59"/>
      <c r="X95" s="59"/>
      <c r="Y95" s="59"/>
      <c r="Z95" s="59"/>
      <c r="AA95" s="28"/>
      <c r="AB95" s="28"/>
      <c r="AC95" s="28"/>
      <c r="AD95" s="28"/>
      <c r="AE95" s="28"/>
      <c r="AF95" s="28"/>
      <c r="AG95" s="28"/>
      <c r="AH95" s="28"/>
      <c r="AI95" s="7"/>
      <c r="AJ95" s="7"/>
      <c r="AK95" s="7"/>
      <c r="AL95" s="7"/>
      <c r="AM95" s="3"/>
      <c r="AN95" s="3"/>
      <c r="AO95" s="3"/>
    </row>
    <row r="96" spans="1:41" ht="9.75" customHeight="1">
      <c r="A96" s="32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53"/>
      <c r="V96" s="53"/>
      <c r="W96" s="44"/>
      <c r="X96" s="44"/>
      <c r="Y96" s="44"/>
      <c r="Z96" s="44"/>
      <c r="AA96" s="31"/>
      <c r="AB96" s="31"/>
      <c r="AC96" s="31"/>
      <c r="AD96" s="31"/>
      <c r="AE96" s="31"/>
      <c r="AF96" s="31"/>
      <c r="AG96" s="31"/>
      <c r="AH96" s="31"/>
      <c r="AI96" s="7"/>
      <c r="AJ96" s="7"/>
      <c r="AK96" s="7"/>
      <c r="AL96" s="7"/>
      <c r="AM96" s="3"/>
      <c r="AN96" s="3"/>
      <c r="AO96" s="3"/>
    </row>
    <row r="97" spans="1:41" ht="9.75" customHeight="1">
      <c r="A97" s="322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/>
      <c r="P97" s="31"/>
      <c r="Q97" s="31"/>
      <c r="R97" s="31"/>
      <c r="S97" s="31"/>
      <c r="T97" s="31"/>
      <c r="U97" s="54"/>
      <c r="V97" s="54"/>
      <c r="W97" s="44"/>
      <c r="X97" s="60"/>
      <c r="Y97" s="60"/>
      <c r="Z97" s="60"/>
      <c r="AA97" s="32"/>
      <c r="AB97" s="32"/>
      <c r="AC97" s="32"/>
      <c r="AD97" s="32"/>
      <c r="AE97" s="32"/>
      <c r="AF97" s="32"/>
      <c r="AG97" s="32"/>
      <c r="AH97" s="32"/>
      <c r="AI97" s="5"/>
      <c r="AJ97" s="5"/>
      <c r="AK97" s="5"/>
      <c r="AL97" s="5"/>
      <c r="AM97" s="3"/>
      <c r="AN97" s="3"/>
      <c r="AO97" s="3"/>
    </row>
    <row r="98" spans="1:41" ht="9.75" customHeight="1">
      <c r="A98" s="322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1"/>
      <c r="P98" s="31"/>
      <c r="Q98" s="31"/>
      <c r="R98" s="31"/>
      <c r="S98" s="31"/>
      <c r="T98" s="31"/>
      <c r="U98" s="54"/>
      <c r="V98" s="54"/>
      <c r="W98" s="44"/>
      <c r="X98" s="44"/>
      <c r="Y98" s="44"/>
      <c r="Z98" s="44"/>
      <c r="AA98" s="31"/>
      <c r="AB98" s="31"/>
      <c r="AC98" s="31"/>
      <c r="AD98" s="31"/>
      <c r="AE98" s="31"/>
      <c r="AF98" s="31"/>
      <c r="AG98" s="31"/>
      <c r="AH98" s="31"/>
      <c r="AI98" s="5"/>
      <c r="AJ98" s="5"/>
      <c r="AK98" s="5"/>
      <c r="AL98" s="5"/>
      <c r="AM98" s="3"/>
      <c r="AN98" s="3"/>
      <c r="AO98" s="3"/>
    </row>
    <row r="99" spans="1:41" ht="9.75" customHeight="1">
      <c r="A99" s="322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  <c r="P99" s="31"/>
      <c r="Q99" s="31"/>
      <c r="R99" s="31"/>
      <c r="S99" s="31"/>
      <c r="T99" s="31"/>
      <c r="U99" s="54"/>
      <c r="V99" s="54"/>
      <c r="W99" s="47"/>
      <c r="X99" s="44"/>
      <c r="Y99" s="44"/>
      <c r="Z99" s="44"/>
      <c r="AA99" s="31"/>
      <c r="AB99" s="31"/>
      <c r="AC99" s="31"/>
      <c r="AD99" s="31"/>
      <c r="AE99" s="31"/>
      <c r="AF99" s="31"/>
      <c r="AG99" s="31"/>
      <c r="AH99" s="31"/>
      <c r="AI99" s="5"/>
      <c r="AJ99" s="5"/>
      <c r="AK99" s="5"/>
      <c r="AL99" s="5"/>
      <c r="AM99" s="3"/>
      <c r="AN99" s="3"/>
      <c r="AO99" s="3"/>
    </row>
    <row r="100" spans="1:41" ht="9.75" customHeight="1">
      <c r="A100" s="324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1"/>
      <c r="P100" s="31"/>
      <c r="Q100" s="31"/>
      <c r="R100" s="31"/>
      <c r="S100" s="31"/>
      <c r="T100" s="31"/>
      <c r="U100" s="54"/>
      <c r="V100" s="54"/>
      <c r="W100" s="47"/>
      <c r="X100" s="44"/>
      <c r="Y100" s="44"/>
      <c r="Z100" s="44"/>
      <c r="AA100" s="31"/>
      <c r="AB100" s="31"/>
      <c r="AC100" s="31"/>
      <c r="AD100" s="31"/>
      <c r="AE100" s="31"/>
      <c r="AF100" s="31"/>
      <c r="AG100" s="31"/>
      <c r="AH100" s="31"/>
      <c r="AI100" s="29"/>
      <c r="AJ100" s="5"/>
      <c r="AK100" s="5"/>
      <c r="AL100" s="5"/>
      <c r="AM100" s="3"/>
      <c r="AN100" s="3"/>
      <c r="AO100" s="3"/>
    </row>
    <row r="101" spans="1:41" ht="9.75" customHeight="1">
      <c r="A101" s="32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7"/>
      <c r="P101" s="7"/>
      <c r="Q101" s="7"/>
      <c r="R101" s="7"/>
      <c r="S101" s="7"/>
      <c r="T101" s="7"/>
      <c r="U101" s="55"/>
      <c r="V101" s="55"/>
      <c r="W101" s="122"/>
      <c r="X101" s="61"/>
      <c r="Y101" s="61"/>
      <c r="Z101" s="61"/>
      <c r="AA101" s="9"/>
      <c r="AB101" s="9"/>
      <c r="AC101" s="9"/>
      <c r="AD101" s="9"/>
      <c r="AE101" s="9"/>
      <c r="AF101" s="9"/>
      <c r="AG101" s="7"/>
      <c r="AH101" s="7"/>
      <c r="AI101" s="5"/>
      <c r="AJ101" s="5"/>
      <c r="AK101" s="5"/>
      <c r="AL101" s="5"/>
      <c r="AM101" s="3"/>
      <c r="AN101" s="3"/>
      <c r="AO101" s="3"/>
    </row>
    <row r="102" spans="1:41" ht="9.75" customHeight="1">
      <c r="A102" s="31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7"/>
      <c r="P102" s="7"/>
      <c r="Q102" s="7"/>
      <c r="R102" s="7"/>
      <c r="S102" s="7"/>
      <c r="T102" s="7"/>
      <c r="U102" s="55"/>
      <c r="V102" s="55"/>
      <c r="W102" s="122"/>
      <c r="X102" s="6"/>
      <c r="Y102" s="6"/>
      <c r="Z102" s="6"/>
      <c r="AA102" s="7"/>
      <c r="AB102" s="7"/>
      <c r="AC102" s="7"/>
      <c r="AD102" s="7"/>
      <c r="AE102" s="7"/>
      <c r="AF102" s="7"/>
      <c r="AG102" s="7"/>
      <c r="AH102" s="7"/>
      <c r="AI102" s="5"/>
      <c r="AJ102" s="5"/>
      <c r="AK102" s="5"/>
      <c r="AL102" s="5"/>
      <c r="AM102" s="3"/>
      <c r="AN102" s="3"/>
      <c r="AO102" s="3"/>
    </row>
    <row r="103" spans="1:41" ht="9.75" customHeight="1">
      <c r="A103" s="31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7"/>
      <c r="P103" s="7"/>
      <c r="Q103" s="7"/>
      <c r="R103" s="7"/>
      <c r="S103" s="7"/>
      <c r="T103" s="7"/>
      <c r="U103" s="55"/>
      <c r="V103" s="55"/>
      <c r="W103" s="122"/>
      <c r="X103" s="6"/>
      <c r="Y103" s="6"/>
      <c r="Z103" s="6"/>
      <c r="AA103" s="7"/>
      <c r="AB103" s="7"/>
      <c r="AC103" s="7"/>
      <c r="AD103" s="7"/>
      <c r="AE103" s="7"/>
      <c r="AF103" s="7"/>
      <c r="AG103" s="7"/>
      <c r="AH103" s="7"/>
      <c r="AI103" s="5"/>
      <c r="AJ103" s="5"/>
      <c r="AK103" s="5"/>
      <c r="AL103" s="5"/>
      <c r="AM103" s="3"/>
      <c r="AN103" s="3"/>
      <c r="AO103" s="3"/>
    </row>
    <row r="104" spans="1:41" ht="9.75" customHeight="1">
      <c r="A104" s="32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7"/>
      <c r="P104" s="7"/>
      <c r="Q104" s="7"/>
      <c r="R104" s="7"/>
      <c r="S104" s="5"/>
      <c r="T104" s="7"/>
      <c r="U104" s="50"/>
      <c r="V104" s="50"/>
      <c r="W104" s="57"/>
      <c r="X104" s="6"/>
      <c r="Y104" s="6"/>
      <c r="Z104" s="6"/>
      <c r="AA104" s="7"/>
      <c r="AB104" s="7"/>
      <c r="AC104" s="7"/>
      <c r="AD104" s="7"/>
      <c r="AE104" s="7"/>
      <c r="AF104" s="7"/>
      <c r="AG104" s="7"/>
      <c r="AH104" s="7"/>
      <c r="AI104" s="5"/>
      <c r="AJ104" s="5"/>
      <c r="AK104" s="5"/>
      <c r="AL104" s="5"/>
      <c r="AM104" s="3"/>
      <c r="AN104" s="3"/>
      <c r="AO104" s="3"/>
    </row>
    <row r="105" spans="1:41" ht="9.75" customHeight="1">
      <c r="A105" s="32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"/>
      <c r="P105" s="7"/>
      <c r="Q105" s="7"/>
      <c r="R105" s="7"/>
      <c r="S105" s="5"/>
      <c r="T105" s="7"/>
      <c r="U105" s="55"/>
      <c r="V105" s="55"/>
      <c r="W105" s="57"/>
      <c r="X105" s="61"/>
      <c r="Y105" s="61"/>
      <c r="Z105" s="61"/>
      <c r="AA105" s="9"/>
      <c r="AB105" s="9"/>
      <c r="AC105" s="9"/>
      <c r="AD105" s="9"/>
      <c r="AE105" s="7"/>
      <c r="AF105" s="7"/>
      <c r="AG105" s="7"/>
      <c r="AH105" s="7"/>
      <c r="AI105" s="5"/>
      <c r="AJ105" s="5"/>
      <c r="AK105" s="5"/>
      <c r="AL105" s="5"/>
      <c r="AM105" s="3"/>
      <c r="AN105" s="3"/>
      <c r="AO105" s="3"/>
    </row>
    <row r="106" spans="1:41" ht="9.75" customHeight="1">
      <c r="A106" s="32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"/>
      <c r="P106" s="7"/>
      <c r="Q106" s="7"/>
      <c r="R106" s="7"/>
      <c r="S106" s="5"/>
      <c r="T106" s="7"/>
      <c r="U106" s="50"/>
      <c r="V106" s="50"/>
      <c r="W106" s="57"/>
      <c r="X106" s="6"/>
      <c r="Y106" s="6"/>
      <c r="Z106" s="6"/>
      <c r="AA106" s="7"/>
      <c r="AB106" s="7"/>
      <c r="AC106" s="7"/>
      <c r="AD106" s="7"/>
      <c r="AE106" s="7"/>
      <c r="AF106" s="7"/>
      <c r="AG106" s="7"/>
      <c r="AH106" s="7"/>
      <c r="AI106" s="5"/>
      <c r="AJ106" s="5"/>
      <c r="AK106" s="5"/>
      <c r="AL106" s="5"/>
      <c r="AM106" s="3"/>
      <c r="AN106" s="3"/>
      <c r="AO106" s="3"/>
    </row>
    <row r="107" spans="1:41" ht="9.75" customHeight="1">
      <c r="A107" s="32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"/>
      <c r="P107" s="7"/>
      <c r="Q107" s="7"/>
      <c r="R107" s="7"/>
      <c r="S107" s="5"/>
      <c r="T107" s="7"/>
      <c r="U107" s="55"/>
      <c r="V107" s="55"/>
      <c r="W107" s="122"/>
      <c r="X107" s="6"/>
      <c r="Y107" s="6"/>
      <c r="Z107" s="6"/>
      <c r="AA107" s="7"/>
      <c r="AB107" s="7"/>
      <c r="AC107" s="7"/>
      <c r="AD107" s="7"/>
      <c r="AE107" s="7"/>
      <c r="AF107" s="7"/>
      <c r="AG107" s="7"/>
      <c r="AH107" s="7"/>
      <c r="AI107" s="5"/>
      <c r="AJ107" s="5"/>
      <c r="AK107" s="5"/>
      <c r="AL107" s="5"/>
      <c r="AM107" s="3"/>
      <c r="AN107" s="3"/>
      <c r="AO107" s="3"/>
    </row>
    <row r="108" spans="1:41" ht="9.75" customHeight="1">
      <c r="A108" s="32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"/>
      <c r="P108" s="7"/>
      <c r="Q108" s="7"/>
      <c r="R108" s="7"/>
      <c r="S108" s="5"/>
      <c r="T108" s="7"/>
      <c r="U108" s="55"/>
      <c r="V108" s="55"/>
      <c r="W108" s="122"/>
      <c r="X108" s="6"/>
      <c r="Y108" s="6"/>
      <c r="Z108" s="6"/>
      <c r="AA108" s="7"/>
      <c r="AB108" s="7"/>
      <c r="AC108" s="7"/>
      <c r="AD108" s="7"/>
      <c r="AE108" s="7"/>
      <c r="AF108" s="7"/>
      <c r="AG108" s="7"/>
      <c r="AH108" s="7"/>
      <c r="AI108" s="5"/>
      <c r="AJ108" s="5"/>
      <c r="AK108" s="5"/>
      <c r="AL108" s="5"/>
      <c r="AM108" s="3"/>
      <c r="AN108" s="3"/>
      <c r="AO108" s="3"/>
    </row>
    <row r="109" spans="1:41" ht="9.75" customHeight="1">
      <c r="A109" s="32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"/>
      <c r="P109" s="7"/>
      <c r="Q109" s="7"/>
      <c r="R109" s="7"/>
      <c r="S109" s="5"/>
      <c r="T109" s="7"/>
      <c r="U109" s="55"/>
      <c r="V109" s="55"/>
      <c r="W109" s="57"/>
      <c r="X109" s="6"/>
      <c r="Y109" s="57"/>
      <c r="Z109" s="57"/>
      <c r="AA109" s="5"/>
      <c r="AB109" s="5"/>
      <c r="AC109" s="5"/>
      <c r="AD109" s="5"/>
      <c r="AE109" s="5"/>
      <c r="AF109" s="5"/>
      <c r="AG109" s="5"/>
      <c r="AH109" s="5"/>
      <c r="AI109" s="7"/>
      <c r="AJ109" s="7"/>
      <c r="AK109" s="7"/>
      <c r="AL109" s="7"/>
      <c r="AM109" s="3"/>
      <c r="AN109" s="3"/>
      <c r="AO109" s="3"/>
    </row>
    <row r="110" spans="1:41" ht="9.75" customHeight="1">
      <c r="A110" s="32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"/>
      <c r="P110" s="7"/>
      <c r="Q110" s="7"/>
      <c r="R110" s="7"/>
      <c r="S110" s="5"/>
      <c r="T110" s="5"/>
      <c r="U110" s="55"/>
      <c r="V110" s="55"/>
      <c r="W110" s="57"/>
      <c r="X110" s="57"/>
      <c r="Y110" s="57"/>
      <c r="Z110" s="57"/>
      <c r="AA110" s="5"/>
      <c r="AB110" s="5"/>
      <c r="AC110" s="5"/>
      <c r="AD110" s="5"/>
      <c r="AE110" s="5"/>
      <c r="AF110" s="5"/>
      <c r="AG110" s="5"/>
      <c r="AH110" s="5"/>
      <c r="AI110" s="7"/>
      <c r="AJ110" s="7"/>
      <c r="AK110" s="7"/>
      <c r="AL110" s="7"/>
      <c r="AM110" s="3"/>
      <c r="AN110" s="3"/>
      <c r="AO110" s="3"/>
    </row>
    <row r="111" spans="1:41" ht="9.75" customHeight="1">
      <c r="A111" s="314"/>
      <c r="B111" s="8"/>
      <c r="C111" s="8"/>
      <c r="D111" s="3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"/>
      <c r="P111" s="7"/>
      <c r="Q111" s="7"/>
      <c r="R111" s="7"/>
      <c r="S111" s="7"/>
      <c r="T111" s="7"/>
      <c r="U111" s="55"/>
      <c r="V111" s="55"/>
      <c r="W111" s="57"/>
      <c r="X111" s="57"/>
      <c r="Y111" s="57"/>
      <c r="Z111" s="57"/>
      <c r="AA111" s="5"/>
      <c r="AB111" s="5"/>
      <c r="AC111" s="5"/>
      <c r="AD111" s="5"/>
      <c r="AE111" s="5"/>
      <c r="AF111" s="5"/>
      <c r="AG111" s="5"/>
      <c r="AH111" s="5"/>
      <c r="AI111" s="7"/>
      <c r="AJ111" s="7"/>
      <c r="AK111" s="7"/>
      <c r="AL111" s="7"/>
      <c r="AM111" s="3"/>
      <c r="AN111" s="3"/>
      <c r="AO111" s="3"/>
    </row>
    <row r="112" spans="1:41" ht="9.75" customHeight="1">
      <c r="A112" s="31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"/>
      <c r="P112" s="7"/>
      <c r="Q112" s="7"/>
      <c r="R112" s="7"/>
      <c r="S112" s="7"/>
      <c r="T112" s="7"/>
      <c r="U112" s="55"/>
      <c r="V112" s="55"/>
      <c r="W112" s="57"/>
      <c r="X112" s="57"/>
      <c r="Y112" s="57"/>
      <c r="Z112" s="57"/>
      <c r="AA112" s="5"/>
      <c r="AB112" s="5"/>
      <c r="AC112" s="5"/>
      <c r="AD112" s="5"/>
      <c r="AE112" s="5"/>
      <c r="AF112" s="5"/>
      <c r="AG112" s="5"/>
      <c r="AH112" s="5"/>
      <c r="AI112" s="7"/>
      <c r="AJ112" s="7"/>
      <c r="AK112" s="7"/>
      <c r="AL112" s="7"/>
      <c r="AM112" s="3"/>
      <c r="AN112" s="3"/>
      <c r="AO112" s="3"/>
    </row>
    <row r="113" spans="1:41" ht="9.75" customHeight="1">
      <c r="A113" s="32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"/>
      <c r="P113" s="7"/>
      <c r="Q113" s="7"/>
      <c r="R113" s="7"/>
      <c r="S113" s="7"/>
      <c r="T113" s="7"/>
      <c r="U113" s="55"/>
      <c r="V113" s="55"/>
      <c r="W113" s="57"/>
      <c r="X113" s="6"/>
      <c r="Y113" s="57"/>
      <c r="Z113" s="57"/>
      <c r="AA113" s="5"/>
      <c r="AB113" s="5"/>
      <c r="AC113" s="5"/>
      <c r="AD113" s="5"/>
      <c r="AE113" s="5"/>
      <c r="AF113" s="5"/>
      <c r="AG113" s="5"/>
      <c r="AH113" s="5"/>
      <c r="AI113" s="7"/>
      <c r="AJ113" s="7"/>
      <c r="AK113" s="7"/>
      <c r="AL113" s="7"/>
      <c r="AM113" s="3"/>
      <c r="AN113" s="3"/>
      <c r="AO113" s="3"/>
    </row>
    <row r="114" spans="1:41" ht="9.75" customHeight="1">
      <c r="A114" s="32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"/>
      <c r="P114" s="7"/>
      <c r="Q114" s="7"/>
      <c r="R114" s="7"/>
      <c r="S114" s="7"/>
      <c r="T114" s="7"/>
      <c r="U114" s="55"/>
      <c r="V114" s="55"/>
      <c r="W114" s="57"/>
      <c r="X114" s="57"/>
      <c r="Y114" s="57"/>
      <c r="Z114" s="57"/>
      <c r="AA114" s="5"/>
      <c r="AB114" s="5"/>
      <c r="AC114" s="5"/>
      <c r="AD114" s="5"/>
      <c r="AE114" s="5"/>
      <c r="AF114" s="5"/>
      <c r="AG114" s="5"/>
      <c r="AH114" s="5"/>
      <c r="AI114" s="7"/>
      <c r="AJ114" s="7"/>
      <c r="AK114" s="7"/>
      <c r="AL114" s="7"/>
      <c r="AM114" s="3"/>
      <c r="AN114" s="3"/>
      <c r="AO114" s="3"/>
    </row>
    <row r="115" spans="1:41" ht="9.75" customHeight="1">
      <c r="A115" s="32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"/>
      <c r="P115" s="7"/>
      <c r="Q115" s="7"/>
      <c r="R115" s="7"/>
      <c r="S115" s="7"/>
      <c r="T115" s="7"/>
      <c r="U115" s="55"/>
      <c r="V115" s="55"/>
      <c r="W115" s="57"/>
      <c r="X115" s="6"/>
      <c r="Y115" s="57"/>
      <c r="Z115" s="57"/>
      <c r="AA115" s="5"/>
      <c r="AB115" s="5"/>
      <c r="AC115" s="5"/>
      <c r="AD115" s="5"/>
      <c r="AE115" s="5"/>
      <c r="AF115" s="5"/>
      <c r="AG115" s="5"/>
      <c r="AH115" s="5"/>
      <c r="AI115" s="7"/>
      <c r="AJ115" s="7"/>
      <c r="AK115" s="7"/>
      <c r="AL115" s="7"/>
      <c r="AM115" s="1"/>
      <c r="AN115" s="1"/>
      <c r="AO115" s="3"/>
    </row>
    <row r="116" spans="1:41" ht="9.75" customHeight="1">
      <c r="A116" s="32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"/>
      <c r="P116" s="7"/>
      <c r="Q116" s="7"/>
      <c r="R116" s="7"/>
      <c r="S116" s="7"/>
      <c r="T116" s="7"/>
      <c r="U116" s="55"/>
      <c r="V116" s="55"/>
      <c r="W116" s="57"/>
      <c r="X116" s="61"/>
      <c r="Y116" s="57"/>
      <c r="Z116" s="57"/>
      <c r="AA116" s="5"/>
      <c r="AB116" s="5"/>
      <c r="AC116" s="5"/>
      <c r="AD116" s="5"/>
      <c r="AE116" s="5"/>
      <c r="AF116" s="5"/>
      <c r="AG116" s="5"/>
      <c r="AH116" s="5"/>
      <c r="AI116" s="7"/>
      <c r="AJ116" s="7"/>
      <c r="AK116" s="7"/>
      <c r="AL116" s="7"/>
      <c r="AM116" s="3"/>
      <c r="AN116" s="3"/>
      <c r="AO116" s="3"/>
    </row>
    <row r="117" spans="1:41" ht="9.75" customHeight="1">
      <c r="A117" s="32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"/>
      <c r="P117" s="7"/>
      <c r="Q117" s="7"/>
      <c r="R117" s="7"/>
      <c r="S117" s="7"/>
      <c r="T117" s="7"/>
      <c r="U117" s="55"/>
      <c r="V117" s="55"/>
      <c r="W117" s="57"/>
      <c r="X117" s="6"/>
      <c r="Y117" s="57"/>
      <c r="Z117" s="57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7"/>
      <c r="AM117" s="3"/>
      <c r="AN117" s="3"/>
      <c r="AO117" s="3"/>
    </row>
    <row r="118" spans="1:41" ht="9.75" customHeight="1">
      <c r="A118" s="32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"/>
      <c r="P118" s="7"/>
      <c r="Q118" s="7"/>
      <c r="R118" s="7"/>
      <c r="S118" s="7"/>
      <c r="T118" s="7"/>
      <c r="U118" s="55"/>
      <c r="V118" s="55"/>
      <c r="W118" s="57"/>
      <c r="X118" s="6"/>
      <c r="Y118" s="57"/>
      <c r="Z118" s="57"/>
      <c r="AA118" s="5"/>
      <c r="AB118" s="5"/>
      <c r="AC118" s="5"/>
      <c r="AD118" s="5"/>
      <c r="AE118" s="5"/>
      <c r="AF118" s="5"/>
      <c r="AG118" s="5"/>
      <c r="AH118" s="5"/>
      <c r="AI118" s="7"/>
      <c r="AJ118" s="7"/>
      <c r="AK118" s="7"/>
      <c r="AL118" s="7"/>
      <c r="AM118" s="3"/>
      <c r="AN118" s="3"/>
      <c r="AO118" s="3"/>
    </row>
    <row r="119" spans="1:41" ht="9.75" customHeight="1">
      <c r="A119" s="32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"/>
      <c r="P119" s="7"/>
      <c r="Q119" s="7"/>
      <c r="R119" s="7"/>
      <c r="S119" s="7"/>
      <c r="T119" s="7"/>
      <c r="U119" s="55"/>
      <c r="V119" s="55"/>
      <c r="W119" s="57"/>
      <c r="X119" s="6"/>
      <c r="Y119" s="57"/>
      <c r="Z119" s="57"/>
      <c r="AA119" s="5"/>
      <c r="AB119" s="5"/>
      <c r="AC119" s="5"/>
      <c r="AD119" s="5"/>
      <c r="AE119" s="5"/>
      <c r="AF119" s="5"/>
      <c r="AG119" s="5"/>
      <c r="AH119" s="5"/>
      <c r="AI119" s="7"/>
      <c r="AJ119" s="7"/>
      <c r="AK119" s="7"/>
      <c r="AL119" s="5"/>
      <c r="AM119" s="3"/>
      <c r="AN119" s="3"/>
      <c r="AO119" s="3"/>
    </row>
    <row r="120" spans="1:41" ht="9.75" customHeight="1">
      <c r="A120" s="32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"/>
      <c r="P120" s="7"/>
      <c r="Q120" s="7"/>
      <c r="R120" s="7"/>
      <c r="S120" s="7"/>
      <c r="T120" s="7"/>
      <c r="U120" s="55"/>
      <c r="V120" s="55"/>
      <c r="W120" s="57"/>
      <c r="X120" s="6"/>
      <c r="Y120" s="57"/>
      <c r="Z120" s="57"/>
      <c r="AA120" s="5"/>
      <c r="AB120" s="5"/>
      <c r="AC120" s="5"/>
      <c r="AD120" s="5"/>
      <c r="AE120" s="5"/>
      <c r="AF120" s="5"/>
      <c r="AG120" s="5"/>
      <c r="AH120" s="5"/>
      <c r="AI120" s="7"/>
      <c r="AJ120" s="7"/>
      <c r="AK120" s="7"/>
      <c r="AL120" s="7"/>
      <c r="AM120" s="3"/>
      <c r="AN120" s="3"/>
      <c r="AO120" s="3"/>
    </row>
    <row r="121" spans="1:41" ht="9.75" customHeight="1">
      <c r="A121" s="32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"/>
      <c r="P121" s="7"/>
      <c r="Q121" s="7"/>
      <c r="R121" s="7"/>
      <c r="S121" s="7"/>
      <c r="T121" s="7"/>
      <c r="U121" s="55"/>
      <c r="V121" s="55"/>
      <c r="W121" s="57"/>
      <c r="X121" s="6"/>
      <c r="Y121" s="57"/>
      <c r="Z121" s="6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3"/>
      <c r="AN121" s="3"/>
      <c r="AO121" s="3"/>
    </row>
    <row r="122" spans="1:41" ht="9.75" customHeight="1">
      <c r="A122" s="31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"/>
      <c r="P122" s="7"/>
      <c r="Q122" s="7"/>
      <c r="R122" s="7"/>
      <c r="S122" s="7"/>
      <c r="T122" s="7"/>
      <c r="U122" s="55"/>
      <c r="V122" s="55"/>
      <c r="W122" s="57"/>
      <c r="X122" s="6"/>
      <c r="Y122" s="57"/>
      <c r="Z122" s="6"/>
      <c r="AA122" s="7"/>
      <c r="AB122" s="7"/>
      <c r="AC122" s="7"/>
      <c r="AD122" s="7"/>
      <c r="AE122" s="7"/>
      <c r="AF122" s="7"/>
      <c r="AG122" s="7"/>
      <c r="AH122" s="7"/>
      <c r="AI122" s="5"/>
      <c r="AJ122" s="5"/>
      <c r="AK122" s="5"/>
      <c r="AL122" s="7"/>
      <c r="AM122" s="3"/>
      <c r="AN122" s="3"/>
      <c r="AO122" s="3"/>
    </row>
    <row r="123" spans="1:41" ht="9.75" customHeight="1">
      <c r="A123" s="3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"/>
      <c r="P123" s="7"/>
      <c r="Q123" s="7"/>
      <c r="R123" s="7"/>
      <c r="S123" s="7"/>
      <c r="T123" s="7"/>
      <c r="U123" s="55"/>
      <c r="V123" s="55"/>
      <c r="W123" s="57"/>
      <c r="X123" s="6"/>
      <c r="Y123" s="6"/>
      <c r="Z123" s="6"/>
      <c r="AA123" s="7"/>
      <c r="AB123" s="7"/>
      <c r="AC123" s="7"/>
      <c r="AD123" s="7"/>
      <c r="AE123" s="7"/>
      <c r="AF123" s="7"/>
      <c r="AG123" s="7"/>
      <c r="AH123" s="7"/>
      <c r="AI123" s="5"/>
      <c r="AJ123" s="5"/>
      <c r="AK123" s="5"/>
      <c r="AL123" s="7"/>
      <c r="AM123" s="3"/>
      <c r="AN123" s="3"/>
      <c r="AO123" s="3"/>
    </row>
    <row r="124" spans="1:41" ht="9.75" customHeight="1">
      <c r="A124" s="32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"/>
      <c r="P124" s="7"/>
      <c r="Q124" s="7"/>
      <c r="R124" s="7"/>
      <c r="S124" s="7"/>
      <c r="T124" s="7"/>
      <c r="U124" s="55"/>
      <c r="V124" s="55"/>
      <c r="W124" s="122"/>
      <c r="X124" s="6"/>
      <c r="Y124" s="57"/>
      <c r="Z124" s="6"/>
      <c r="AA124" s="7"/>
      <c r="AB124" s="7"/>
      <c r="AC124" s="7"/>
      <c r="AD124" s="7"/>
      <c r="AE124" s="7"/>
      <c r="AF124" s="5"/>
      <c r="AG124" s="5"/>
      <c r="AH124" s="5"/>
      <c r="AI124" s="5"/>
      <c r="AJ124" s="5"/>
      <c r="AK124" s="5"/>
      <c r="AL124" s="7"/>
      <c r="AM124" s="3"/>
      <c r="AN124" s="3"/>
      <c r="AO124" s="3"/>
    </row>
    <row r="125" spans="1:41" ht="9.75" customHeight="1">
      <c r="A125" s="32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"/>
      <c r="P125" s="7"/>
      <c r="Q125" s="7"/>
      <c r="R125" s="7"/>
      <c r="S125" s="7"/>
      <c r="T125" s="7"/>
      <c r="U125" s="55"/>
      <c r="V125" s="55"/>
      <c r="W125" s="122"/>
      <c r="X125" s="6"/>
      <c r="Y125" s="57"/>
      <c r="Z125" s="57"/>
      <c r="AA125" s="8"/>
      <c r="AB125" s="8"/>
      <c r="AC125" s="8"/>
      <c r="AD125" s="8"/>
      <c r="AE125" s="8"/>
      <c r="AF125" s="8"/>
      <c r="AG125" s="8"/>
      <c r="AH125" s="7"/>
      <c r="AI125" s="7"/>
      <c r="AJ125" s="7"/>
      <c r="AK125" s="7"/>
      <c r="AL125" s="7"/>
      <c r="AM125" s="3"/>
      <c r="AN125" s="3"/>
      <c r="AO125" s="3"/>
    </row>
    <row r="126" spans="1:41" ht="9.75" customHeight="1">
      <c r="A126" s="32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"/>
      <c r="P126" s="7"/>
      <c r="Q126" s="7"/>
      <c r="R126" s="7"/>
      <c r="S126" s="7"/>
      <c r="T126" s="7"/>
      <c r="U126" s="55"/>
      <c r="V126" s="55"/>
      <c r="W126" s="122"/>
      <c r="X126" s="57"/>
      <c r="Y126" s="57"/>
      <c r="Z126" s="5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3"/>
      <c r="AN126" s="3"/>
      <c r="AO126" s="3"/>
    </row>
    <row r="127" spans="1:38" ht="9.75" customHeight="1">
      <c r="A127" s="32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"/>
      <c r="P127" s="7"/>
      <c r="Q127" s="7"/>
      <c r="R127" s="7"/>
      <c r="S127" s="7"/>
      <c r="T127" s="7"/>
      <c r="U127" s="55"/>
      <c r="V127" s="55"/>
      <c r="W127" s="122"/>
      <c r="X127" s="57"/>
      <c r="Y127" s="57"/>
      <c r="Z127" s="57"/>
      <c r="AA127" s="7"/>
      <c r="AB127" s="7"/>
      <c r="AC127" s="7"/>
      <c r="AD127" s="7"/>
      <c r="AE127" s="7"/>
      <c r="AF127" s="7"/>
      <c r="AG127" s="7"/>
      <c r="AH127" s="7"/>
      <c r="AI127" s="5"/>
      <c r="AJ127" s="5"/>
      <c r="AK127" s="5"/>
      <c r="AL127" s="5"/>
    </row>
    <row r="128" spans="1:38" ht="9.75" customHeight="1">
      <c r="A128" s="32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"/>
      <c r="P128" s="7"/>
      <c r="Q128" s="7"/>
      <c r="R128" s="7"/>
      <c r="S128" s="7"/>
      <c r="T128" s="7"/>
      <c r="U128" s="55"/>
      <c r="V128" s="55"/>
      <c r="W128" s="122"/>
      <c r="X128" s="6"/>
      <c r="Y128" s="6"/>
      <c r="Z128" s="6"/>
      <c r="AA128" s="7"/>
      <c r="AB128" s="8"/>
      <c r="AC128" s="8"/>
      <c r="AD128" s="8"/>
      <c r="AE128" s="7"/>
      <c r="AF128" s="7"/>
      <c r="AG128" s="7"/>
      <c r="AH128" s="7"/>
      <c r="AI128" s="5"/>
      <c r="AJ128" s="5"/>
      <c r="AK128" s="5"/>
      <c r="AL128" s="5"/>
    </row>
    <row r="129" spans="1:38" ht="9.75" customHeight="1">
      <c r="A129" s="32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"/>
      <c r="P129" s="7"/>
      <c r="Q129" s="7"/>
      <c r="R129" s="7"/>
      <c r="S129" s="7"/>
      <c r="T129" s="7"/>
      <c r="U129" s="55"/>
      <c r="V129" s="55"/>
      <c r="W129" s="122"/>
      <c r="X129" s="6"/>
      <c r="Y129" s="6"/>
      <c r="Z129" s="6"/>
      <c r="AA129" s="7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9.75" customHeight="1">
      <c r="A130" s="317"/>
      <c r="B130" s="10"/>
      <c r="C130" s="1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"/>
      <c r="P130" s="7"/>
      <c r="Q130" s="7"/>
      <c r="R130" s="7"/>
      <c r="S130" s="7"/>
      <c r="T130" s="7"/>
      <c r="U130" s="55"/>
      <c r="V130" s="55"/>
      <c r="W130" s="122"/>
      <c r="X130" s="57"/>
      <c r="Y130" s="57"/>
      <c r="Z130" s="57"/>
      <c r="AA130" s="6"/>
      <c r="AB130" s="6"/>
      <c r="AC130" s="6"/>
      <c r="AD130" s="6"/>
      <c r="AE130" s="6"/>
      <c r="AF130" s="6"/>
      <c r="AG130" s="6"/>
      <c r="AH130" s="7"/>
      <c r="AI130" s="5"/>
      <c r="AJ130" s="5"/>
      <c r="AK130" s="5"/>
      <c r="AL130" s="5"/>
    </row>
    <row r="131" spans="1:38" ht="9.75" customHeight="1">
      <c r="A131" s="31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5"/>
      <c r="P131" s="5"/>
      <c r="Q131" s="5"/>
      <c r="R131" s="5"/>
      <c r="S131" s="5"/>
      <c r="T131" s="5"/>
      <c r="U131" s="50"/>
      <c r="V131" s="50"/>
      <c r="W131" s="122"/>
      <c r="X131" s="57"/>
      <c r="Y131" s="57"/>
      <c r="Z131" s="6"/>
      <c r="AA131" s="7"/>
      <c r="AB131" s="7"/>
      <c r="AC131" s="7"/>
      <c r="AD131" s="7"/>
      <c r="AE131" s="7"/>
      <c r="AF131" s="7"/>
      <c r="AG131" s="7"/>
      <c r="AH131" s="7"/>
      <c r="AI131" s="5"/>
      <c r="AJ131" s="5"/>
      <c r="AK131" s="5"/>
      <c r="AL131" s="5"/>
    </row>
    <row r="132" spans="1:38" ht="15">
      <c r="A132" s="31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5"/>
      <c r="P132" s="5"/>
      <c r="Q132" s="5"/>
      <c r="R132" s="5"/>
      <c r="S132" s="5"/>
      <c r="T132" s="5"/>
      <c r="U132" s="50"/>
      <c r="V132" s="50"/>
      <c r="W132" s="122"/>
      <c r="X132" s="57"/>
      <c r="Y132" s="57"/>
      <c r="Z132" s="57"/>
      <c r="AA132" s="5"/>
      <c r="AB132" s="7"/>
      <c r="AC132" s="7"/>
      <c r="AD132" s="7"/>
      <c r="AE132" s="7"/>
      <c r="AF132" s="7"/>
      <c r="AG132" s="7"/>
      <c r="AH132" s="7"/>
      <c r="AI132" s="5"/>
      <c r="AJ132" s="5"/>
      <c r="AK132" s="5"/>
      <c r="AL132" s="5"/>
    </row>
    <row r="133" spans="1:38" ht="15">
      <c r="A133" s="317"/>
      <c r="B133" s="10"/>
      <c r="C133" s="10"/>
      <c r="D133" s="10"/>
      <c r="E133" s="10"/>
      <c r="F133" s="8"/>
      <c r="G133" s="10"/>
      <c r="H133" s="10"/>
      <c r="I133" s="10"/>
      <c r="J133" s="10"/>
      <c r="K133" s="10"/>
      <c r="L133" s="10"/>
      <c r="M133" s="10"/>
      <c r="N133" s="10"/>
      <c r="O133" s="5"/>
      <c r="P133" s="5"/>
      <c r="Q133" s="5"/>
      <c r="R133" s="5"/>
      <c r="S133" s="5"/>
      <c r="T133" s="5"/>
      <c r="U133" s="50"/>
      <c r="V133" s="50"/>
      <c r="W133" s="122"/>
      <c r="X133" s="57"/>
      <c r="Y133" s="57"/>
      <c r="Z133" s="57"/>
      <c r="AA133" s="5"/>
      <c r="AB133" s="7"/>
      <c r="AC133" s="7"/>
      <c r="AD133" s="7"/>
      <c r="AE133" s="7"/>
      <c r="AF133" s="7"/>
      <c r="AG133" s="7"/>
      <c r="AH133" s="7"/>
      <c r="AI133" s="5"/>
      <c r="AJ133" s="5"/>
      <c r="AK133" s="5"/>
      <c r="AL133" s="5"/>
    </row>
    <row r="134" spans="1:38" ht="15">
      <c r="A134" s="31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5"/>
      <c r="P134" s="5"/>
      <c r="Q134" s="5"/>
      <c r="R134" s="5"/>
      <c r="S134" s="5"/>
      <c r="T134" s="5"/>
      <c r="U134" s="50"/>
      <c r="V134" s="50"/>
      <c r="W134" s="122"/>
      <c r="X134" s="6"/>
      <c r="Y134" s="6"/>
      <c r="Z134" s="6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5">
      <c r="A135" s="31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5"/>
      <c r="P135" s="5"/>
      <c r="Q135" s="5"/>
      <c r="R135" s="5"/>
      <c r="S135" s="5"/>
      <c r="T135" s="5"/>
      <c r="U135" s="50"/>
      <c r="V135" s="50"/>
      <c r="W135" s="122"/>
      <c r="X135" s="57"/>
      <c r="Y135" s="57"/>
      <c r="Z135" s="57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42" ht="15">
      <c r="A136" s="31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5"/>
      <c r="P136" s="5"/>
      <c r="Q136" s="5"/>
      <c r="R136" s="5"/>
      <c r="S136" s="5"/>
      <c r="T136" s="5"/>
      <c r="U136" s="50"/>
      <c r="V136" s="50"/>
      <c r="W136" s="122"/>
      <c r="X136" s="6"/>
      <c r="Y136" s="6"/>
      <c r="Z136" s="6"/>
      <c r="AA136" s="5"/>
      <c r="AB136" s="5"/>
      <c r="AC136" s="5"/>
      <c r="AD136" s="5"/>
      <c r="AE136" s="5"/>
      <c r="AF136" s="5"/>
      <c r="AG136" s="5"/>
      <c r="AH136" s="5"/>
      <c r="AI136" s="7"/>
      <c r="AJ136" s="7"/>
      <c r="AK136" s="7"/>
      <c r="AL136" s="5"/>
      <c r="AM136" s="600"/>
      <c r="AN136" s="600"/>
      <c r="AO136" s="33"/>
      <c r="AP136" s="34"/>
    </row>
    <row r="137" spans="1:42" ht="15">
      <c r="A137" s="31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5"/>
      <c r="P137" s="5"/>
      <c r="Q137" s="5"/>
      <c r="R137" s="5"/>
      <c r="S137" s="5"/>
      <c r="T137" s="5"/>
      <c r="U137" s="50"/>
      <c r="V137" s="50"/>
      <c r="W137" s="57"/>
      <c r="X137" s="57"/>
      <c r="Y137" s="57"/>
      <c r="Z137" s="57"/>
      <c r="AA137" s="7"/>
      <c r="AB137" s="6"/>
      <c r="AC137" s="6"/>
      <c r="AD137" s="6"/>
      <c r="AE137" s="6"/>
      <c r="AF137" s="6"/>
      <c r="AG137" s="6"/>
      <c r="AH137" s="7"/>
      <c r="AI137" s="7"/>
      <c r="AJ137" s="7"/>
      <c r="AK137" s="7"/>
      <c r="AL137" s="7"/>
      <c r="AM137" s="600"/>
      <c r="AN137" s="600"/>
      <c r="AO137" s="33"/>
      <c r="AP137" s="34"/>
    </row>
    <row r="138" spans="1:42" ht="15">
      <c r="A138" s="31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5"/>
      <c r="P138" s="5"/>
      <c r="Q138" s="5"/>
      <c r="R138" s="5"/>
      <c r="S138" s="5"/>
      <c r="T138" s="5"/>
      <c r="U138" s="50"/>
      <c r="V138" s="50"/>
      <c r="W138" s="122"/>
      <c r="X138" s="6"/>
      <c r="Y138" s="57"/>
      <c r="Z138" s="57"/>
      <c r="AA138" s="7"/>
      <c r="AB138" s="7"/>
      <c r="AC138" s="7"/>
      <c r="AD138" s="7"/>
      <c r="AE138" s="7"/>
      <c r="AF138" s="7"/>
      <c r="AG138" s="7"/>
      <c r="AH138" s="7"/>
      <c r="AI138" s="5"/>
      <c r="AJ138" s="5"/>
      <c r="AK138" s="5"/>
      <c r="AL138" s="5"/>
      <c r="AM138" s="600"/>
      <c r="AN138" s="600"/>
      <c r="AO138" s="33"/>
      <c r="AP138" s="34"/>
    </row>
    <row r="139" spans="1:42" ht="15">
      <c r="A139" s="317"/>
      <c r="B139" s="10"/>
      <c r="C139" s="10"/>
      <c r="D139" s="8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5"/>
      <c r="P139" s="5"/>
      <c r="Q139" s="5"/>
      <c r="R139" s="5"/>
      <c r="S139" s="5"/>
      <c r="T139" s="5"/>
      <c r="U139" s="50"/>
      <c r="V139" s="50"/>
      <c r="W139" s="122"/>
      <c r="X139" s="6"/>
      <c r="Y139" s="6"/>
      <c r="Z139" s="6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600"/>
      <c r="AN139" s="600"/>
      <c r="AO139" s="33"/>
      <c r="AP139" s="34"/>
    </row>
    <row r="140" spans="1:34" ht="15">
      <c r="A140" s="317"/>
      <c r="B140" s="10"/>
      <c r="C140" s="8"/>
      <c r="D140" s="10"/>
      <c r="E140" s="8"/>
      <c r="F140" s="10"/>
      <c r="G140" s="10"/>
      <c r="H140" s="10"/>
      <c r="I140" s="10"/>
      <c r="J140" s="10"/>
      <c r="K140" s="10"/>
      <c r="L140" s="10"/>
      <c r="M140" s="10"/>
      <c r="N140" s="10"/>
      <c r="O140" s="5"/>
      <c r="P140" s="5"/>
      <c r="Q140" s="5"/>
      <c r="R140" s="5"/>
      <c r="S140" s="5"/>
      <c r="T140" s="5"/>
      <c r="U140" s="50"/>
      <c r="V140" s="50"/>
      <c r="W140" s="122"/>
      <c r="X140" s="57"/>
      <c r="Y140" s="57"/>
      <c r="Z140" s="6"/>
      <c r="AA140" s="5"/>
      <c r="AB140" s="5"/>
      <c r="AC140" s="5"/>
      <c r="AD140" s="5"/>
      <c r="AE140" s="5"/>
      <c r="AF140" s="5"/>
      <c r="AG140" s="5"/>
      <c r="AH140" s="5"/>
    </row>
  </sheetData>
  <sheetProtection/>
  <mergeCells count="134">
    <mergeCell ref="M5:W5"/>
    <mergeCell ref="B73:N73"/>
    <mergeCell ref="B40:N40"/>
    <mergeCell ref="B52:N52"/>
    <mergeCell ref="AM139:AN139"/>
    <mergeCell ref="AM138:AN138"/>
    <mergeCell ref="AM137:AN137"/>
    <mergeCell ref="AM136:AN136"/>
    <mergeCell ref="S10:Z10"/>
    <mergeCell ref="U12:U13"/>
    <mergeCell ref="A62:A63"/>
    <mergeCell ref="B62:N62"/>
    <mergeCell ref="B60:N60"/>
    <mergeCell ref="B59:N59"/>
    <mergeCell ref="B46:N46"/>
    <mergeCell ref="CG35:CH35"/>
    <mergeCell ref="BB35:BD35"/>
    <mergeCell ref="BE35:BG35"/>
    <mergeCell ref="AZ35:BA35"/>
    <mergeCell ref="BW35:BX35"/>
    <mergeCell ref="CI35:CJ35"/>
    <mergeCell ref="BH35:BN35"/>
    <mergeCell ref="BO35:BP35"/>
    <mergeCell ref="BQ35:BR35"/>
    <mergeCell ref="BS35:BT35"/>
    <mergeCell ref="CC35:CD35"/>
    <mergeCell ref="BU35:BV35"/>
    <mergeCell ref="CE35:CF35"/>
    <mergeCell ref="CA35:CB35"/>
    <mergeCell ref="BY35:BZ35"/>
    <mergeCell ref="AB12:AB13"/>
    <mergeCell ref="AA12:AA13"/>
    <mergeCell ref="O11:O13"/>
    <mergeCell ref="B15:N15"/>
    <mergeCell ref="P11:P13"/>
    <mergeCell ref="R11:R13"/>
    <mergeCell ref="S11:S13"/>
    <mergeCell ref="T11:T13"/>
    <mergeCell ref="B67:N67"/>
    <mergeCell ref="B66:N66"/>
    <mergeCell ref="B55:N55"/>
    <mergeCell ref="B35:N35"/>
    <mergeCell ref="B37:N37"/>
    <mergeCell ref="B38:N38"/>
    <mergeCell ref="B41:N41"/>
    <mergeCell ref="B44:N44"/>
    <mergeCell ref="B45:N45"/>
    <mergeCell ref="B65:N65"/>
    <mergeCell ref="B9:N9"/>
    <mergeCell ref="B22:N22"/>
    <mergeCell ref="B14:N14"/>
    <mergeCell ref="B17:N17"/>
    <mergeCell ref="B51:N51"/>
    <mergeCell ref="B34:N34"/>
    <mergeCell ref="B29:N29"/>
    <mergeCell ref="B32:N32"/>
    <mergeCell ref="B50:N50"/>
    <mergeCell ref="B49:N49"/>
    <mergeCell ref="B68:N68"/>
    <mergeCell ref="B69:N69"/>
    <mergeCell ref="B78:N78"/>
    <mergeCell ref="B80:N80"/>
    <mergeCell ref="B71:N71"/>
    <mergeCell ref="B74:N74"/>
    <mergeCell ref="A48:N48"/>
    <mergeCell ref="B43:N43"/>
    <mergeCell ref="B42:N42"/>
    <mergeCell ref="B27:N27"/>
    <mergeCell ref="B33:N33"/>
    <mergeCell ref="B21:N21"/>
    <mergeCell ref="B30:N30"/>
    <mergeCell ref="B26:N26"/>
    <mergeCell ref="B28:N28"/>
    <mergeCell ref="B24:N24"/>
    <mergeCell ref="AG11:AH11"/>
    <mergeCell ref="AE11:AF11"/>
    <mergeCell ref="AC11:AD11"/>
    <mergeCell ref="AA11:AB11"/>
    <mergeCell ref="W12:Z12"/>
    <mergeCell ref="B39:N39"/>
    <mergeCell ref="B20:N20"/>
    <mergeCell ref="B19:N19"/>
    <mergeCell ref="B16:N16"/>
    <mergeCell ref="U11:Z11"/>
    <mergeCell ref="AD12:AD13"/>
    <mergeCell ref="B31:N31"/>
    <mergeCell ref="AA10:AH10"/>
    <mergeCell ref="O10:R10"/>
    <mergeCell ref="AF12:AF13"/>
    <mergeCell ref="AE12:AE13"/>
    <mergeCell ref="B18:N18"/>
    <mergeCell ref="AC12:AC13"/>
    <mergeCell ref="B25:N25"/>
    <mergeCell ref="B23:N23"/>
    <mergeCell ref="A10:A13"/>
    <mergeCell ref="B10:N13"/>
    <mergeCell ref="AH12:AH13"/>
    <mergeCell ref="AG12:AG13"/>
    <mergeCell ref="B75:N75"/>
    <mergeCell ref="AI1:AY92"/>
    <mergeCell ref="B53:N53"/>
    <mergeCell ref="B63:N63"/>
    <mergeCell ref="B58:N58"/>
    <mergeCell ref="B61:N61"/>
    <mergeCell ref="S83:S85"/>
    <mergeCell ref="B70:N70"/>
    <mergeCell ref="B76:N76"/>
    <mergeCell ref="S94:Z94"/>
    <mergeCell ref="B83:N83"/>
    <mergeCell ref="P89:Z89"/>
    <mergeCell ref="O86:O92"/>
    <mergeCell ref="B79:N79"/>
    <mergeCell ref="B81:N81"/>
    <mergeCell ref="B77:N77"/>
    <mergeCell ref="AH83:AH85"/>
    <mergeCell ref="B72:N72"/>
    <mergeCell ref="B64:N64"/>
    <mergeCell ref="A86:N92"/>
    <mergeCell ref="P88:Z88"/>
    <mergeCell ref="P87:Z87"/>
    <mergeCell ref="P86:Z86"/>
    <mergeCell ref="P92:Z92"/>
    <mergeCell ref="P90:Z90"/>
    <mergeCell ref="B85:N85"/>
    <mergeCell ref="F2:AE2"/>
    <mergeCell ref="A55:A57"/>
    <mergeCell ref="B57:N57"/>
    <mergeCell ref="B56:N56"/>
    <mergeCell ref="Q11:Q13"/>
    <mergeCell ref="P91:Z91"/>
    <mergeCell ref="B36:N36"/>
    <mergeCell ref="B54:N54"/>
    <mergeCell ref="B82:N82"/>
    <mergeCell ref="B84:N84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horizontalDpi="300" verticalDpi="300" orientation="portrait" paperSize="8" scale="65" r:id="rId1"/>
  <rowBreaks count="3" manualBreakCount="3">
    <brk id="92" max="78" man="1"/>
    <brk id="112" max="78" man="1"/>
    <brk id="131" max="78" man="1"/>
  </rowBreaks>
  <colBreaks count="1" manualBreakCount="1">
    <brk id="34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04.00390625" style="0" customWidth="1"/>
    <col min="2" max="3" width="13.00390625" style="0" customWidth="1"/>
  </cols>
  <sheetData>
    <row r="1" spans="1:3" ht="43.5" customHeight="1">
      <c r="A1" s="603" t="s">
        <v>82</v>
      </c>
      <c r="B1" s="604"/>
      <c r="C1" s="605"/>
    </row>
    <row r="2" spans="1:3" ht="19.5" customHeight="1">
      <c r="A2" s="23" t="s">
        <v>83</v>
      </c>
      <c r="B2" s="24">
        <v>39</v>
      </c>
      <c r="C2" s="25" t="s">
        <v>87</v>
      </c>
    </row>
    <row r="3" spans="1:3" ht="19.5" customHeight="1">
      <c r="A3" s="14" t="s">
        <v>84</v>
      </c>
      <c r="B3" s="15">
        <v>101</v>
      </c>
      <c r="C3" s="16" t="s">
        <v>87</v>
      </c>
    </row>
    <row r="4" spans="1:3" ht="19.5" customHeight="1">
      <c r="A4" s="14" t="s">
        <v>65</v>
      </c>
      <c r="B4" s="15">
        <v>2</v>
      </c>
      <c r="C4" s="16" t="s">
        <v>87</v>
      </c>
    </row>
    <row r="5" spans="1:3" ht="19.5" customHeight="1">
      <c r="A5" s="14" t="s">
        <v>79</v>
      </c>
      <c r="B5" s="15">
        <v>7</v>
      </c>
      <c r="C5" s="16" t="s">
        <v>87</v>
      </c>
    </row>
    <row r="6" spans="1:3" ht="19.5" customHeight="1">
      <c r="A6" s="14" t="s">
        <v>80</v>
      </c>
      <c r="B6" s="15">
        <v>3</v>
      </c>
      <c r="C6" s="16" t="s">
        <v>87</v>
      </c>
    </row>
    <row r="7" spans="1:3" ht="19.5" customHeight="1">
      <c r="A7" s="14" t="s">
        <v>81</v>
      </c>
      <c r="B7" s="15">
        <v>11</v>
      </c>
      <c r="C7" s="16" t="s">
        <v>87</v>
      </c>
    </row>
    <row r="8" spans="1:3" ht="19.5" customHeight="1">
      <c r="A8" s="14" t="s">
        <v>78</v>
      </c>
      <c r="B8" s="15">
        <v>3</v>
      </c>
      <c r="C8" s="16" t="s">
        <v>87</v>
      </c>
    </row>
    <row r="9" spans="1:3" ht="19.5" customHeight="1">
      <c r="A9" s="17" t="s">
        <v>85</v>
      </c>
      <c r="B9" s="18">
        <v>33</v>
      </c>
      <c r="C9" s="19" t="s">
        <v>87</v>
      </c>
    </row>
    <row r="10" spans="1:3" ht="19.5" customHeight="1">
      <c r="A10" s="20" t="s">
        <v>86</v>
      </c>
      <c r="B10" s="21">
        <f>SUM(B2:B9)</f>
        <v>199</v>
      </c>
      <c r="C10" s="22" t="s">
        <v>87</v>
      </c>
    </row>
    <row r="11" spans="1:2" ht="19.5" customHeight="1">
      <c r="A11" s="12"/>
      <c r="B11" s="13"/>
    </row>
    <row r="12" spans="1:3" ht="40.5" customHeight="1">
      <c r="A12" s="603" t="s">
        <v>82</v>
      </c>
      <c r="B12" s="604"/>
      <c r="C12" s="605"/>
    </row>
    <row r="13" spans="1:3" ht="19.5" customHeight="1">
      <c r="A13" s="23" t="s">
        <v>83</v>
      </c>
      <c r="B13" s="24">
        <v>39</v>
      </c>
      <c r="C13" s="25" t="s">
        <v>87</v>
      </c>
    </row>
    <row r="14" spans="1:5" ht="19.5" customHeight="1">
      <c r="A14" s="14" t="s">
        <v>84</v>
      </c>
      <c r="B14" s="15">
        <v>101</v>
      </c>
      <c r="C14" s="16" t="s">
        <v>87</v>
      </c>
      <c r="E14">
        <f>B13+B14+B15</f>
        <v>142</v>
      </c>
    </row>
    <row r="15" spans="1:3" ht="19.5" customHeight="1">
      <c r="A15" s="14" t="s">
        <v>65</v>
      </c>
      <c r="B15" s="15">
        <v>2</v>
      </c>
      <c r="C15" s="16" t="s">
        <v>87</v>
      </c>
    </row>
    <row r="16" spans="1:3" ht="19.5" customHeight="1">
      <c r="A16" s="14" t="s">
        <v>79</v>
      </c>
      <c r="B16" s="15">
        <v>7</v>
      </c>
      <c r="C16" s="16" t="s">
        <v>87</v>
      </c>
    </row>
    <row r="17" spans="1:3" ht="19.5" customHeight="1">
      <c r="A17" s="14" t="s">
        <v>80</v>
      </c>
      <c r="B17" s="15">
        <v>3</v>
      </c>
      <c r="C17" s="16" t="s">
        <v>87</v>
      </c>
    </row>
    <row r="18" spans="1:3" ht="19.5" customHeight="1">
      <c r="A18" s="14" t="s">
        <v>81</v>
      </c>
      <c r="B18" s="15">
        <v>11</v>
      </c>
      <c r="C18" s="16" t="s">
        <v>87</v>
      </c>
    </row>
    <row r="19" spans="1:3" ht="19.5" customHeight="1">
      <c r="A19" s="14" t="s">
        <v>78</v>
      </c>
      <c r="B19" s="15">
        <v>3</v>
      </c>
      <c r="C19" s="16" t="s">
        <v>87</v>
      </c>
    </row>
    <row r="20" spans="1:3" ht="19.5" customHeight="1">
      <c r="A20" s="17" t="s">
        <v>85</v>
      </c>
      <c r="B20" s="18">
        <v>33</v>
      </c>
      <c r="C20" s="19" t="s">
        <v>87</v>
      </c>
    </row>
    <row r="21" spans="1:3" ht="19.5" customHeight="1">
      <c r="A21" s="20" t="s">
        <v>86</v>
      </c>
      <c r="B21" s="21">
        <f>SUM(B13:B20)</f>
        <v>199</v>
      </c>
      <c r="C21" s="22" t="s">
        <v>87</v>
      </c>
    </row>
    <row r="22" spans="1:2" ht="18.75">
      <c r="A22" s="12"/>
      <c r="B22" s="12"/>
    </row>
    <row r="23" spans="1:2" ht="18.75">
      <c r="A23" s="12"/>
      <c r="B23" s="12"/>
    </row>
    <row r="24" spans="1:2" ht="18.75">
      <c r="A24" s="12"/>
      <c r="B24" s="12"/>
    </row>
    <row r="25" spans="1:2" ht="18.75">
      <c r="A25" s="12"/>
      <c r="B25" s="12"/>
    </row>
    <row r="26" spans="1:2" ht="18.75">
      <c r="A26" s="12"/>
      <c r="B26" s="12"/>
    </row>
    <row r="27" spans="1:2" ht="18.75">
      <c r="A27" s="12"/>
      <c r="B27" s="12"/>
    </row>
    <row r="28" spans="1:2" ht="18.75">
      <c r="A28" s="12"/>
      <c r="B28" s="12"/>
    </row>
    <row r="29" spans="1:2" ht="18.75">
      <c r="A29" s="12"/>
      <c r="B29" s="12"/>
    </row>
    <row r="30" spans="1:2" ht="18.75">
      <c r="A30" s="12"/>
      <c r="B30" s="12"/>
    </row>
    <row r="31" spans="1:2" ht="18.75">
      <c r="A31" s="12"/>
      <c r="B31" s="12"/>
    </row>
    <row r="32" spans="1:2" ht="18.75">
      <c r="A32" s="12"/>
      <c r="B32" s="12"/>
    </row>
    <row r="33" spans="1:2" ht="18.75">
      <c r="A33" s="12"/>
      <c r="B33" s="12"/>
    </row>
    <row r="34" spans="1:2" ht="18.75">
      <c r="A34" s="12"/>
      <c r="B34" s="12"/>
    </row>
    <row r="35" spans="1:2" ht="18.75">
      <c r="A35" s="12"/>
      <c r="B35" s="12"/>
    </row>
    <row r="36" spans="1:2" ht="18.75">
      <c r="A36" s="12"/>
      <c r="B36" s="12"/>
    </row>
    <row r="37" spans="1:2" ht="18.75">
      <c r="A37" s="12"/>
      <c r="B37" s="12"/>
    </row>
    <row r="38" spans="1:2" ht="18.75">
      <c r="A38" s="12"/>
      <c r="B38" s="12"/>
    </row>
    <row r="39" spans="1:2" ht="18.75">
      <c r="A39" s="12"/>
      <c r="B39" s="12"/>
    </row>
  </sheetData>
  <sheetProtection/>
  <mergeCells count="2">
    <mergeCell ref="A1:C1"/>
    <mergeCell ref="A12:C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 Семенович</cp:lastModifiedBy>
  <cp:lastPrinted>2014-11-11T10:39:12Z</cp:lastPrinted>
  <dcterms:created xsi:type="dcterms:W3CDTF">2006-04-07T08:06:02Z</dcterms:created>
  <dcterms:modified xsi:type="dcterms:W3CDTF">2014-11-11T10:42:38Z</dcterms:modified>
  <cp:category/>
  <cp:version/>
  <cp:contentType/>
  <cp:contentStatus/>
</cp:coreProperties>
</file>