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9320" windowHeight="12120" activeTab="0"/>
  </bookViews>
  <sheets>
    <sheet name="Учебный план ИЭО ФГОС" sheetId="1" r:id="rId1"/>
    <sheet name="ОПОП за 199 недель" sheetId="2" r:id="rId2"/>
    <sheet name="Лист3" sheetId="3" r:id="rId3"/>
    <sheet name="Лист1" sheetId="4" r:id="rId4"/>
    <sheet name="Лист2" sheetId="5" r:id="rId5"/>
  </sheets>
  <definedNames>
    <definedName name="_GoBack" localSheetId="0">'Учебный план ИЭО ФГОС'!$A$178</definedName>
    <definedName name="sub_79" localSheetId="0">'Учебный план ИЭО ФГОС'!$A$130</definedName>
    <definedName name="_xlnm.Print_Area" localSheetId="0">'Учебный план ИЭО ФГОС'!$A$1:$BF$134</definedName>
  </definedNames>
  <calcPr fullCalcOnLoad="1"/>
</workbook>
</file>

<file path=xl/comments1.xml><?xml version="1.0" encoding="utf-8"?>
<comments xmlns="http://schemas.openxmlformats.org/spreadsheetml/2006/main">
  <authors>
    <author>РБС</author>
  </authors>
  <commentList>
    <comment ref="AM30" authorId="0">
      <text>
        <r>
          <rPr>
            <b/>
            <sz val="8"/>
            <rFont val="Tahoma"/>
            <family val="2"/>
          </rPr>
          <t>РБС:</t>
        </r>
        <r>
          <rPr>
            <sz val="8"/>
            <rFont val="Tahoma"/>
            <family val="2"/>
          </rPr>
          <t xml:space="preserve">
14 часов</t>
        </r>
      </text>
    </comment>
  </commentList>
</comments>
</file>

<file path=xl/sharedStrings.xml><?xml version="1.0" encoding="utf-8"?>
<sst xmlns="http://schemas.openxmlformats.org/spreadsheetml/2006/main" count="447" uniqueCount="219">
  <si>
    <t>Утверждаю</t>
  </si>
  <si>
    <t>Форма обучения очная</t>
  </si>
  <si>
    <t>Нормативный срок обучения</t>
  </si>
  <si>
    <t>3 года 10 месяцев</t>
  </si>
  <si>
    <t>общего образования</t>
  </si>
  <si>
    <t>Наименование дисциплин</t>
  </si>
  <si>
    <t>Индекс</t>
  </si>
  <si>
    <t>1 курс</t>
  </si>
  <si>
    <t>2 курс</t>
  </si>
  <si>
    <t>3 курс</t>
  </si>
  <si>
    <t>в том числе</t>
  </si>
  <si>
    <t>4 курс</t>
  </si>
  <si>
    <t>5 курс</t>
  </si>
  <si>
    <t>Литература</t>
  </si>
  <si>
    <t>Иностранный язык</t>
  </si>
  <si>
    <t>История</t>
  </si>
  <si>
    <t>Математика и информатика</t>
  </si>
  <si>
    <t>Физическая культура</t>
  </si>
  <si>
    <t>Основы безопасности жизнедеятельности</t>
  </si>
  <si>
    <t>Основы философии</t>
  </si>
  <si>
    <t>История мировой культуры</t>
  </si>
  <si>
    <t>Всего:</t>
  </si>
  <si>
    <t>экзаменов</t>
  </si>
  <si>
    <t>**</t>
  </si>
  <si>
    <t>Учебная нагрузка обучающихся (час.)</t>
  </si>
  <si>
    <t>Обязательная аудиторная нагрузка</t>
  </si>
  <si>
    <t>самостоятельная работа</t>
  </si>
  <si>
    <t>всего занятий</t>
  </si>
  <si>
    <t xml:space="preserve">на базе основного  </t>
  </si>
  <si>
    <t>Обществоведение</t>
  </si>
  <si>
    <t>Естествознание</t>
  </si>
  <si>
    <t xml:space="preserve">География </t>
  </si>
  <si>
    <t xml:space="preserve">Русский язык  </t>
  </si>
  <si>
    <t>ОД.01.01</t>
  </si>
  <si>
    <t>ОД.01.02</t>
  </si>
  <si>
    <t>ОД.01.03</t>
  </si>
  <si>
    <t>ОД.01.04</t>
  </si>
  <si>
    <t>ОД.01.05</t>
  </si>
  <si>
    <t>ОД.01.06</t>
  </si>
  <si>
    <t>ОД.01.07</t>
  </si>
  <si>
    <t>ОД.01.08</t>
  </si>
  <si>
    <t>ОД.01.09</t>
  </si>
  <si>
    <t>Профильные учебные дисциплины</t>
  </si>
  <si>
    <t>ОД.02</t>
  </si>
  <si>
    <t>ОД.02.01</t>
  </si>
  <si>
    <t xml:space="preserve">История  </t>
  </si>
  <si>
    <t>ОД.02.02</t>
  </si>
  <si>
    <t>ОД.02.03</t>
  </si>
  <si>
    <t>ОД.02.04</t>
  </si>
  <si>
    <t>Общий гуманитарный и социально-экономический цикл</t>
  </si>
  <si>
    <t>ОГСЭ. 00</t>
  </si>
  <si>
    <t>Психология общения</t>
  </si>
  <si>
    <t>ОГСЭ. 01</t>
  </si>
  <si>
    <t>ОГСЭ. 02</t>
  </si>
  <si>
    <t>ОГСЭ. 03</t>
  </si>
  <si>
    <t>ОГСЭ. 04</t>
  </si>
  <si>
    <t>ОГСЭ. 05</t>
  </si>
  <si>
    <t>Общепрофессиональные дисциплины</t>
  </si>
  <si>
    <t>Безопасность жизнедеятельности</t>
  </si>
  <si>
    <t>ПМ.1</t>
  </si>
  <si>
    <t>Педагогическая деятельность</t>
  </si>
  <si>
    <t>МДК.02.01.</t>
  </si>
  <si>
    <t>МДК.02.02.</t>
  </si>
  <si>
    <t>Учебно-методическое обеспечение учебного процесса</t>
  </si>
  <si>
    <t>Педагогические основы преподавания творческих дисциплин</t>
  </si>
  <si>
    <t>ПМ.03.</t>
  </si>
  <si>
    <t>ПМ.02.</t>
  </si>
  <si>
    <t>Организационно-управленческая деятельность</t>
  </si>
  <si>
    <t>МДК.03.01.</t>
  </si>
  <si>
    <t>Учебная практика</t>
  </si>
  <si>
    <t>УП.00</t>
  </si>
  <si>
    <t>ПП.01</t>
  </si>
  <si>
    <t>ПП.02</t>
  </si>
  <si>
    <t>ПДП.00</t>
  </si>
  <si>
    <t>ПА.00</t>
  </si>
  <si>
    <t>ГИА.00</t>
  </si>
  <si>
    <t>ГИА.01</t>
  </si>
  <si>
    <t>ГИА.02</t>
  </si>
  <si>
    <t>ГИА.03</t>
  </si>
  <si>
    <t>1 нед.</t>
  </si>
  <si>
    <t>Подготовка выпускной квалификационной работы</t>
  </si>
  <si>
    <t>Государственная (итоговая) аттестация</t>
  </si>
  <si>
    <t>Производственная практика (по профилю специальности)</t>
  </si>
  <si>
    <t>Производственная практика (преддипломная)</t>
  </si>
  <si>
    <t>Промежуточная аттестация</t>
  </si>
  <si>
    <t>Нормативный срок освоения ОПОП СПО углубленой подготовки при очной форме получения образования составляет 199 недель в том числе:</t>
  </si>
  <si>
    <t>Федеральный компонент среднего (полного) общего образования</t>
  </si>
  <si>
    <t>Обучение по учебным циклам</t>
  </si>
  <si>
    <t>Каникулярное время</t>
  </si>
  <si>
    <t>Итого:</t>
  </si>
  <si>
    <t>недель</t>
  </si>
  <si>
    <t>Базовые учебные предметы</t>
  </si>
  <si>
    <t>ОД.01</t>
  </si>
  <si>
    <t>ОД.00</t>
  </si>
  <si>
    <t>максимальная нагрузка</t>
  </si>
  <si>
    <t>ОПД 00</t>
  </si>
  <si>
    <t>ОПД.01</t>
  </si>
  <si>
    <t>ОПД.02</t>
  </si>
  <si>
    <t>ОПД.03</t>
  </si>
  <si>
    <t>ОПД.04</t>
  </si>
  <si>
    <t>дисциплин и МДК</t>
  </si>
  <si>
    <t>учебной практики</t>
  </si>
  <si>
    <t>по специальности среднего профессионального образования</t>
  </si>
  <si>
    <t>9 семестр 16 недель</t>
  </si>
  <si>
    <t>10 семестр 16 недель</t>
  </si>
  <si>
    <t>Музыкальная литература (зарубежная и отечественная)</t>
  </si>
  <si>
    <t>История стилей музыкальной эстрады</t>
  </si>
  <si>
    <t>Сольфеджио</t>
  </si>
  <si>
    <t>ОПД.05</t>
  </si>
  <si>
    <t>ОПД.06</t>
  </si>
  <si>
    <t>ОПД.07</t>
  </si>
  <si>
    <t>ОПД.08</t>
  </si>
  <si>
    <t>Элементарная теория музыки</t>
  </si>
  <si>
    <t>Гармония</t>
  </si>
  <si>
    <t>Анализ музыкальных произведений</t>
  </si>
  <si>
    <t>Музыкальная информатика</t>
  </si>
  <si>
    <t>Джазовая импровизация</t>
  </si>
  <si>
    <t>Ансамблевое исполнительство</t>
  </si>
  <si>
    <t>МДК.03.02.</t>
  </si>
  <si>
    <t xml:space="preserve">Народная музыкальная культура </t>
  </si>
  <si>
    <t>ГИА.04</t>
  </si>
  <si>
    <t>ГИА.05</t>
  </si>
  <si>
    <t>Компьютерная аранжировка</t>
  </si>
  <si>
    <t>УП.01</t>
  </si>
  <si>
    <t>УП.02</t>
  </si>
  <si>
    <t>УП.03</t>
  </si>
  <si>
    <t>УП.04</t>
  </si>
  <si>
    <t>Педагогическая работа</t>
  </si>
  <si>
    <t>Производственная практика (педагогическая)</t>
  </si>
  <si>
    <t>Производственная практика (исполнительская)</t>
  </si>
  <si>
    <t>Государственный экзамен «Ансамблевое исполнительство»</t>
  </si>
  <si>
    <t>Государственный экзамен «Педагогическая подготовка»</t>
  </si>
  <si>
    <t>Распределение по семестрам</t>
  </si>
  <si>
    <t>экзамены</t>
  </si>
  <si>
    <t>дифференцирован-ные зачёты</t>
  </si>
  <si>
    <t>3 семестр           16 недель</t>
  </si>
  <si>
    <t>Защита выпускной квалификационной работы  - "Исполнение сольной программы"</t>
  </si>
  <si>
    <t>Распределение обязательных учебных занятий по курсам и семестрам</t>
  </si>
  <si>
    <t xml:space="preserve">   "Алтайский краевой колледж культуры"</t>
  </si>
  <si>
    <t>1 семестр                           16 недель</t>
  </si>
  <si>
    <t>2 семестр            23 недели</t>
  </si>
  <si>
    <t>4 семестр            21 неделя</t>
  </si>
  <si>
    <t>2 нед.</t>
  </si>
  <si>
    <t xml:space="preserve"> </t>
  </si>
  <si>
    <t>4 нед.</t>
  </si>
  <si>
    <t>Форма обучения - очная</t>
  </si>
  <si>
    <t>основного общего образования</t>
  </si>
  <si>
    <t>3 года и 10 месяцев на базе</t>
  </si>
  <si>
    <t>МДК.01.01.</t>
  </si>
  <si>
    <t>Специальный инструмент</t>
  </si>
  <si>
    <t>МДК.01.02.</t>
  </si>
  <si>
    <t>МДК.01.03.</t>
  </si>
  <si>
    <t>МДК.01.04.</t>
  </si>
  <si>
    <t>Оркестровый класс</t>
  </si>
  <si>
    <t>Инструментоведение</t>
  </si>
  <si>
    <t>Фортепиано (для пианистов – джазовая специализация), аккомпанемент, чтение с листа</t>
  </si>
  <si>
    <t>Дирижирование, чтение партитур и работа с оркестром</t>
  </si>
  <si>
    <t>Работа с эстрадным оркестром</t>
  </si>
  <si>
    <t>Изучение инструментов оркестра</t>
  </si>
  <si>
    <t>контрольные работы</t>
  </si>
  <si>
    <t>4,5,6,7,8</t>
  </si>
  <si>
    <t>6,7,8</t>
  </si>
  <si>
    <t>Русский язык и культура речи</t>
  </si>
  <si>
    <t>Профессиональные модули</t>
  </si>
  <si>
    <t>ОГСЭ. 06</t>
  </si>
  <si>
    <t>Ансамбль</t>
  </si>
  <si>
    <t>Всего часов обучения по циклам ОПОП:</t>
  </si>
  <si>
    <t>Недельная нагрузка студентов:</t>
  </si>
  <si>
    <t>13 нед.</t>
  </si>
  <si>
    <t xml:space="preserve"> УЧЕБНЫЙ ПЛАН</t>
  </si>
  <si>
    <t xml:space="preserve">   по программе углубленной подготовки </t>
  </si>
  <si>
    <t>Вид: Инструменты эстрадного оркестра</t>
  </si>
  <si>
    <t xml:space="preserve">   Квалификация: Артист, преподаватель, руководитель эстрадного коллектива</t>
  </si>
  <si>
    <t xml:space="preserve">   070214 Музыкальное искусство эстрады </t>
  </si>
  <si>
    <t>Музыкально-исполнительская деятельность Инструменты эстрадного оркестра</t>
  </si>
  <si>
    <t>Инструментовка и аранжировка музыкальных произведений</t>
  </si>
  <si>
    <t>2. План учебного процесса</t>
  </si>
  <si>
    <t>контрольных работ</t>
  </si>
  <si>
    <t>Консультации на учебную группу 100 часов в год                            (всего 400 часов)</t>
  </si>
  <si>
    <t>производственной практики/преддипломной практики</t>
  </si>
  <si>
    <t>дифференцированных зачётов</t>
  </si>
  <si>
    <t>краевого государственного бюджетного образовательного учреждения среднего профессионального образования</t>
  </si>
  <si>
    <t>из вариант части</t>
  </si>
  <si>
    <t>2 к</t>
  </si>
  <si>
    <t>3 к</t>
  </si>
  <si>
    <t>4 к</t>
  </si>
  <si>
    <t>инд</t>
  </si>
  <si>
    <t>1/4</t>
  </si>
  <si>
    <t>л</t>
  </si>
  <si>
    <t>1/2</t>
  </si>
  <si>
    <t>Анисимова 10 гр.</t>
  </si>
  <si>
    <t>Музыкальное искусство эстрады</t>
  </si>
  <si>
    <t>Инструменты эстрадного оркестра 1 курс</t>
  </si>
  <si>
    <t>Инструменты эстрадного оркестра 2 курс</t>
  </si>
  <si>
    <t>5 семестр           15 недель</t>
  </si>
  <si>
    <t>6 семестр           21 недели</t>
  </si>
  <si>
    <t>7 семестр            14 недель</t>
  </si>
  <si>
    <t>8 семестр              17 недель</t>
  </si>
  <si>
    <t>2,4,6,7</t>
  </si>
  <si>
    <t>2,4,6,8</t>
  </si>
  <si>
    <t>1,3,5,7</t>
  </si>
  <si>
    <t>с 1 по 8</t>
  </si>
  <si>
    <t>Государственный экзамен «Дирижирование, чтение партитур и работа с оркестром»</t>
  </si>
  <si>
    <t>МДК.01.05</t>
  </si>
  <si>
    <t>1,4,6</t>
  </si>
  <si>
    <t>3,5,7</t>
  </si>
  <si>
    <t>зачет</t>
  </si>
  <si>
    <t>25 чел</t>
  </si>
  <si>
    <t>15 чел</t>
  </si>
  <si>
    <t>6-8 чел</t>
  </si>
  <si>
    <t>1,3,7</t>
  </si>
  <si>
    <t>2- 4 чел</t>
  </si>
  <si>
    <t>1,3,5</t>
  </si>
  <si>
    <t>2,6,8</t>
  </si>
  <si>
    <t>3-8</t>
  </si>
  <si>
    <t>Директор___________ Т.А. Шевцова</t>
  </si>
  <si>
    <t xml:space="preserve"> 20 июня 2014 года</t>
  </si>
  <si>
    <t>2. Формы и процедуры текущего контроля знаний студентов осуществляется в соответствии с Положением о текущем контроле учебной деятельности студентов.</t>
  </si>
  <si>
    <t xml:space="preserve">3. Консультации для обучающихся очной формы получения образования предусматриваются в объеме 100 часов на учебную группу на каждый учебный год, в том числе в период реализации среднего (полного) общего образования для лиц, обучающихся на базе основного общего образования (Приложение 1). Формы проведения консультаций (групповые, индивидуальные, письменные, устные) определяются Положением о промежуточной аттестации и консультациях.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</si>
</sst>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01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5.5"/>
      <name val="Arial Cyr"/>
      <family val="0"/>
    </font>
    <font>
      <i/>
      <sz val="4.5"/>
      <name val="Arial Cyr"/>
      <family val="0"/>
    </font>
    <font>
      <sz val="10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5.5"/>
      <name val="Times New Roman"/>
      <family val="1"/>
    </font>
    <font>
      <i/>
      <sz val="4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i/>
      <sz val="8"/>
      <name val="Arial CYR"/>
      <family val="0"/>
    </font>
    <font>
      <b/>
      <sz val="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55"/>
      <name val="Times New Roman"/>
      <family val="1"/>
    </font>
    <font>
      <sz val="11"/>
      <color indexed="10"/>
      <name val="Times New Roman"/>
      <family val="1"/>
    </font>
    <font>
      <sz val="8"/>
      <color indexed="22"/>
      <name val="Times New Roman"/>
      <family val="1"/>
    </font>
    <font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3F3F3F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theme="0" tint="-0.24997000396251678"/>
      <name val="Times New Roman"/>
      <family val="1"/>
    </font>
    <font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theme="0" tint="-0.149990007281303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dash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89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6" fillId="0" borderId="17" xfId="0" applyFont="1" applyBorder="1" applyAlignment="1">
      <alignment vertical="center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6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19" fillId="0" borderId="0" xfId="0" applyFont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7" fillId="0" borderId="0" xfId="0" applyFont="1" applyFill="1" applyAlignment="1">
      <alignment horizontal="left"/>
    </xf>
    <xf numFmtId="49" fontId="14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33" borderId="29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0" xfId="0" applyFont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/>
    </xf>
    <xf numFmtId="0" fontId="12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0" fontId="1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textRotation="90" wrapText="1"/>
    </xf>
    <xf numFmtId="0" fontId="6" fillId="0" borderId="42" xfId="0" applyFont="1" applyBorder="1" applyAlignment="1">
      <alignment horizontal="center" textRotation="90" wrapText="1"/>
    </xf>
    <xf numFmtId="0" fontId="6" fillId="0" borderId="4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6" fillId="0" borderId="4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vertical="center"/>
    </xf>
    <xf numFmtId="49" fontId="26" fillId="34" borderId="0" xfId="0" applyNumberFormat="1" applyFont="1" applyFill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34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34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/>
    </xf>
    <xf numFmtId="0" fontId="22" fillId="34" borderId="13" xfId="0" applyFont="1" applyFill="1" applyBorder="1" applyAlignment="1">
      <alignment/>
    </xf>
    <xf numFmtId="0" fontId="22" fillId="0" borderId="13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50" xfId="0" applyFont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textRotation="90" wrapText="1"/>
    </xf>
    <xf numFmtId="0" fontId="6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15" fillId="34" borderId="55" xfId="0" applyFont="1" applyFill="1" applyBorder="1" applyAlignment="1">
      <alignment horizontal="center" vertical="center"/>
    </xf>
    <xf numFmtId="0" fontId="15" fillId="34" borderId="56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0" borderId="0" xfId="0" applyFont="1" applyAlignment="1">
      <alignment/>
    </xf>
    <xf numFmtId="1" fontId="6" fillId="0" borderId="3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34" borderId="60" xfId="0" applyFont="1" applyFill="1" applyBorder="1" applyAlignment="1">
      <alignment horizontal="center" vertical="center"/>
    </xf>
    <xf numFmtId="0" fontId="26" fillId="34" borderId="36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91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6" fillId="34" borderId="59" xfId="0" applyFont="1" applyFill="1" applyBorder="1" applyAlignment="1">
      <alignment horizontal="center" vertical="center"/>
    </xf>
    <xf numFmtId="0" fontId="92" fillId="34" borderId="55" xfId="4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29" fillId="34" borderId="28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29" fillId="34" borderId="6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62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34" borderId="26" xfId="0" applyFont="1" applyFill="1" applyBorder="1" applyAlignment="1">
      <alignment horizontal="center"/>
    </xf>
    <xf numFmtId="0" fontId="15" fillId="34" borderId="59" xfId="0" applyFont="1" applyFill="1" applyBorder="1" applyAlignment="1">
      <alignment horizontal="center"/>
    </xf>
    <xf numFmtId="0" fontId="29" fillId="34" borderId="64" xfId="0" applyFont="1" applyFill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18" fillId="34" borderId="6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93" fillId="0" borderId="67" xfId="0" applyFont="1" applyBorder="1" applyAlignment="1">
      <alignment horizontal="center" vertical="center"/>
    </xf>
    <xf numFmtId="0" fontId="93" fillId="0" borderId="57" xfId="0" applyFont="1" applyBorder="1" applyAlignment="1">
      <alignment horizontal="center" vertical="center"/>
    </xf>
    <xf numFmtId="0" fontId="93" fillId="0" borderId="68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94" fillId="34" borderId="53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1" fontId="6" fillId="0" borderId="70" xfId="0" applyNumberFormat="1" applyFont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1" fontId="6" fillId="0" borderId="56" xfId="0" applyNumberFormat="1" applyFont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22" fillId="34" borderId="60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34" borderId="71" xfId="0" applyFont="1" applyFill="1" applyBorder="1" applyAlignment="1">
      <alignment horizontal="center" vertical="center"/>
    </xf>
    <xf numFmtId="0" fontId="26" fillId="34" borderId="49" xfId="0" applyFont="1" applyFill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26" fillId="34" borderId="37" xfId="0" applyFont="1" applyFill="1" applyBorder="1" applyAlignment="1">
      <alignment horizontal="center" vertical="center"/>
    </xf>
    <xf numFmtId="0" fontId="26" fillId="34" borderId="67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1" fontId="26" fillId="0" borderId="72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26" fillId="0" borderId="67" xfId="0" applyNumberFormat="1" applyFont="1" applyBorder="1" applyAlignment="1">
      <alignment horizontal="center" vertical="center"/>
    </xf>
    <xf numFmtId="1" fontId="26" fillId="0" borderId="57" xfId="0" applyNumberFormat="1" applyFont="1" applyBorder="1" applyAlignment="1">
      <alignment horizontal="center" vertical="center"/>
    </xf>
    <xf numFmtId="0" fontId="26" fillId="34" borderId="51" xfId="0" applyFont="1" applyFill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0" fontId="26" fillId="34" borderId="23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1" fontId="26" fillId="0" borderId="70" xfId="0" applyNumberFormat="1" applyFont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34" borderId="55" xfId="0" applyFont="1" applyFill="1" applyBorder="1" applyAlignment="1">
      <alignment horizontal="center" vertical="center"/>
    </xf>
    <xf numFmtId="0" fontId="22" fillId="34" borderId="56" xfId="0" applyFont="1" applyFill="1" applyBorder="1" applyAlignment="1">
      <alignment horizontal="center" vertical="center"/>
    </xf>
    <xf numFmtId="1" fontId="15" fillId="3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5" fillId="34" borderId="73" xfId="0" applyFont="1" applyFill="1" applyBorder="1" applyAlignment="1">
      <alignment vertical="center"/>
    </xf>
    <xf numFmtId="0" fontId="15" fillId="34" borderId="11" xfId="0" applyFont="1" applyFill="1" applyBorder="1" applyAlignment="1">
      <alignment vertical="center"/>
    </xf>
    <xf numFmtId="0" fontId="22" fillId="34" borderId="73" xfId="0" applyFont="1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0" fontId="22" fillId="34" borderId="11" xfId="0" applyFont="1" applyFill="1" applyBorder="1" applyAlignment="1">
      <alignment horizontal="left" wrapText="1"/>
    </xf>
    <xf numFmtId="0" fontId="29" fillId="34" borderId="74" xfId="0" applyFont="1" applyFill="1" applyBorder="1" applyAlignment="1">
      <alignment horizontal="center" vertical="center"/>
    </xf>
    <xf numFmtId="0" fontId="29" fillId="34" borderId="51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15" fillId="34" borderId="73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1" fontId="26" fillId="0" borderId="60" xfId="0" applyNumberFormat="1" applyFont="1" applyBorder="1" applyAlignment="1">
      <alignment horizontal="center" vertical="center"/>
    </xf>
    <xf numFmtId="1" fontId="6" fillId="0" borderId="55" xfId="0" applyNumberFormat="1" applyFont="1" applyBorder="1" applyAlignment="1">
      <alignment horizontal="center" vertical="center"/>
    </xf>
    <xf numFmtId="1" fontId="93" fillId="0" borderId="22" xfId="0" applyNumberFormat="1" applyFont="1" applyBorder="1" applyAlignment="1">
      <alignment horizontal="center" vertical="center"/>
    </xf>
    <xf numFmtId="1" fontId="93" fillId="0" borderId="70" xfId="0" applyNumberFormat="1" applyFont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1" fontId="18" fillId="0" borderId="60" xfId="0" applyNumberFormat="1" applyFont="1" applyBorder="1" applyAlignment="1">
      <alignment horizontal="center" vertical="center"/>
    </xf>
    <xf numFmtId="0" fontId="18" fillId="34" borderId="60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49" fontId="34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37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34" borderId="19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/>
    </xf>
    <xf numFmtId="0" fontId="17" fillId="0" borderId="75" xfId="0" applyFont="1" applyBorder="1" applyAlignment="1">
      <alignment/>
    </xf>
    <xf numFmtId="0" fontId="17" fillId="0" borderId="72" xfId="0" applyFont="1" applyBorder="1" applyAlignment="1">
      <alignment/>
    </xf>
    <xf numFmtId="0" fontId="17" fillId="0" borderId="60" xfId="0" applyFont="1" applyBorder="1" applyAlignment="1">
      <alignment/>
    </xf>
    <xf numFmtId="0" fontId="17" fillId="0" borderId="76" xfId="0" applyFont="1" applyBorder="1" applyAlignment="1">
      <alignment/>
    </xf>
    <xf numFmtId="0" fontId="17" fillId="0" borderId="45" xfId="0" applyFont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17" fillId="0" borderId="77" xfId="0" applyFont="1" applyBorder="1" applyAlignment="1">
      <alignment/>
    </xf>
    <xf numFmtId="0" fontId="17" fillId="0" borderId="63" xfId="0" applyFont="1" applyBorder="1" applyAlignment="1">
      <alignment/>
    </xf>
    <xf numFmtId="0" fontId="17" fillId="0" borderId="69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38" fillId="0" borderId="0" xfId="0" applyFont="1" applyAlignment="1">
      <alignment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6" fillId="0" borderId="3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34" borderId="27" xfId="0" applyFont="1" applyFill="1" applyBorder="1" applyAlignment="1">
      <alignment horizontal="left" vertical="center" wrapText="1"/>
    </xf>
    <xf numFmtId="0" fontId="36" fillId="34" borderId="27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left" vertical="center"/>
    </xf>
    <xf numFmtId="0" fontId="37" fillId="34" borderId="27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93" fillId="0" borderId="37" xfId="0" applyFont="1" applyBorder="1" applyAlignment="1">
      <alignment horizontal="center" vertical="center"/>
    </xf>
    <xf numFmtId="0" fontId="93" fillId="0" borderId="40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left" vertical="center" wrapText="1"/>
    </xf>
    <xf numFmtId="0" fontId="35" fillId="34" borderId="27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left" vertical="center"/>
    </xf>
    <xf numFmtId="0" fontId="41" fillId="34" borderId="27" xfId="0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95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40" fillId="34" borderId="36" xfId="0" applyFont="1" applyFill="1" applyBorder="1" applyAlignment="1">
      <alignment horizontal="left" vertical="center" wrapText="1"/>
    </xf>
    <xf numFmtId="0" fontId="40" fillId="0" borderId="37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38" fillId="0" borderId="27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38" fillId="0" borderId="38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39" fillId="34" borderId="25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5" xfId="0" applyFont="1" applyBorder="1" applyAlignment="1">
      <alignment horizontal="left" vertical="center" wrapText="1"/>
    </xf>
    <xf numFmtId="0" fontId="39" fillId="34" borderId="37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0" fillId="34" borderId="30" xfId="0" applyFill="1" applyBorder="1" applyAlignment="1">
      <alignment/>
    </xf>
    <xf numFmtId="0" fontId="17" fillId="34" borderId="38" xfId="0" applyFont="1" applyFill="1" applyBorder="1" applyAlignment="1">
      <alignment horizontal="left" vertical="center" wrapText="1"/>
    </xf>
    <xf numFmtId="0" fontId="39" fillId="34" borderId="39" xfId="0" applyFont="1" applyFill="1" applyBorder="1" applyAlignment="1">
      <alignment horizontal="center" vertical="center"/>
    </xf>
    <xf numFmtId="0" fontId="0" fillId="34" borderId="43" xfId="0" applyFill="1" applyBorder="1" applyAlignment="1">
      <alignment/>
    </xf>
    <xf numFmtId="0" fontId="17" fillId="34" borderId="48" xfId="0" applyFont="1" applyFill="1" applyBorder="1" applyAlignment="1">
      <alignment horizontal="left" vertical="center" wrapText="1"/>
    </xf>
    <xf numFmtId="0" fontId="39" fillId="34" borderId="46" xfId="0" applyFont="1" applyFill="1" applyBorder="1" applyAlignment="1">
      <alignment horizontal="center" vertical="center"/>
    </xf>
    <xf numFmtId="0" fontId="0" fillId="34" borderId="80" xfId="0" applyFill="1" applyBorder="1" applyAlignment="1">
      <alignment/>
    </xf>
    <xf numFmtId="0" fontId="40" fillId="0" borderId="65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17" fillId="0" borderId="65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22" fillId="34" borderId="25" xfId="0" applyFont="1" applyFill="1" applyBorder="1" applyAlignment="1">
      <alignment horizontal="center" vertical="center"/>
    </xf>
    <xf numFmtId="0" fontId="96" fillId="0" borderId="38" xfId="0" applyFont="1" applyBorder="1" applyAlignment="1">
      <alignment horizontal="center" vertical="center"/>
    </xf>
    <xf numFmtId="0" fontId="96" fillId="0" borderId="39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6" fillId="34" borderId="42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1" fontId="26" fillId="0" borderId="55" xfId="0" applyNumberFormat="1" applyFont="1" applyBorder="1" applyAlignment="1">
      <alignment horizontal="center" vertical="center"/>
    </xf>
    <xf numFmtId="1" fontId="23" fillId="0" borderId="67" xfId="0" applyNumberFormat="1" applyFont="1" applyBorder="1" applyAlignment="1">
      <alignment horizontal="center" vertical="center"/>
    </xf>
    <xf numFmtId="1" fontId="23" fillId="0" borderId="70" xfId="0" applyNumberFormat="1" applyFont="1" applyBorder="1" applyAlignment="1">
      <alignment horizontal="center" vertical="center"/>
    </xf>
    <xf numFmtId="1" fontId="23" fillId="0" borderId="56" xfId="0" applyNumberFormat="1" applyFont="1" applyBorder="1" applyAlignment="1">
      <alignment horizontal="center" vertical="center"/>
    </xf>
    <xf numFmtId="1" fontId="23" fillId="0" borderId="55" xfId="0" applyNumberFormat="1" applyFont="1" applyBorder="1" applyAlignment="1">
      <alignment horizontal="center" vertical="center"/>
    </xf>
    <xf numFmtId="1" fontId="23" fillId="0" borderId="57" xfId="0" applyNumberFormat="1" applyFont="1" applyBorder="1" applyAlignment="1">
      <alignment horizontal="center" vertical="center"/>
    </xf>
    <xf numFmtId="0" fontId="22" fillId="34" borderId="5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6" fillId="34" borderId="16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96" fillId="0" borderId="6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textRotation="90" wrapText="1"/>
    </xf>
    <xf numFmtId="0" fontId="6" fillId="0" borderId="79" xfId="0" applyFont="1" applyBorder="1" applyAlignment="1">
      <alignment horizontal="center" vertical="center"/>
    </xf>
    <xf numFmtId="0" fontId="23" fillId="34" borderId="82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26" fillId="34" borderId="82" xfId="0" applyFont="1" applyFill="1" applyBorder="1" applyAlignment="1">
      <alignment horizontal="center" vertical="center"/>
    </xf>
    <xf numFmtId="1" fontId="6" fillId="0" borderId="62" xfId="0" applyNumberFormat="1" applyFont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8" fillId="34" borderId="82" xfId="0" applyFont="1" applyFill="1" applyBorder="1" applyAlignment="1">
      <alignment horizontal="center" vertical="center"/>
    </xf>
    <xf numFmtId="0" fontId="15" fillId="34" borderId="7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4" borderId="69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34" borderId="60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15" fillId="0" borderId="69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2" fillId="0" borderId="18" xfId="0" applyFont="1" applyBorder="1" applyAlignment="1">
      <alignment horizontal="center" vertical="center"/>
    </xf>
    <xf numFmtId="0" fontId="18" fillId="34" borderId="36" xfId="0" applyFont="1" applyFill="1" applyBorder="1" applyAlignment="1">
      <alignment horizontal="center"/>
    </xf>
    <xf numFmtId="0" fontId="15" fillId="34" borderId="27" xfId="0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34" borderId="44" xfId="0" applyFont="1" applyFill="1" applyBorder="1" applyAlignment="1">
      <alignment horizontal="center"/>
    </xf>
    <xf numFmtId="0" fontId="15" fillId="34" borderId="65" xfId="0" applyFont="1" applyFill="1" applyBorder="1" applyAlignment="1">
      <alignment horizontal="center" vertical="center"/>
    </xf>
    <xf numFmtId="0" fontId="18" fillId="34" borderId="83" xfId="0" applyFont="1" applyFill="1" applyBorder="1" applyAlignment="1">
      <alignment horizontal="center"/>
    </xf>
    <xf numFmtId="0" fontId="18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15" fillId="34" borderId="36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34" borderId="34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5" fillId="34" borderId="48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82" xfId="0" applyFont="1" applyBorder="1" applyAlignment="1">
      <alignment horizontal="right" wrapText="1"/>
    </xf>
    <xf numFmtId="0" fontId="8" fillId="0" borderId="72" xfId="0" applyFont="1" applyBorder="1" applyAlignment="1">
      <alignment horizontal="right" wrapText="1"/>
    </xf>
    <xf numFmtId="0" fontId="8" fillId="0" borderId="71" xfId="0" applyFont="1" applyBorder="1" applyAlignment="1">
      <alignment horizontal="right" wrapText="1"/>
    </xf>
    <xf numFmtId="0" fontId="29" fillId="34" borderId="24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8" fillId="0" borderId="79" xfId="0" applyFont="1" applyBorder="1" applyAlignment="1">
      <alignment horizontal="right" vertical="center" wrapText="1"/>
    </xf>
    <xf numFmtId="0" fontId="8" fillId="0" borderId="63" xfId="0" applyFont="1" applyBorder="1" applyAlignment="1">
      <alignment horizontal="right" vertical="center" wrapText="1"/>
    </xf>
    <xf numFmtId="0" fontId="8" fillId="0" borderId="69" xfId="0" applyFont="1" applyBorder="1" applyAlignment="1">
      <alignment horizontal="right" vertical="center" wrapText="1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8" fillId="34" borderId="85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24" fillId="0" borderId="72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34" borderId="31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/>
    </xf>
    <xf numFmtId="0" fontId="29" fillId="34" borderId="64" xfId="0" applyFont="1" applyFill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97" fillId="0" borderId="49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6" fillId="34" borderId="62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45" xfId="0" applyFont="1" applyFill="1" applyBorder="1" applyAlignment="1">
      <alignment horizontal="left" wrapText="1"/>
    </xf>
    <xf numFmtId="0" fontId="8" fillId="0" borderId="37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29" fillId="34" borderId="76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73" xfId="0" applyFont="1" applyFill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22" fillId="34" borderId="79" xfId="0" applyFont="1" applyFill="1" applyBorder="1" applyAlignment="1">
      <alignment horizontal="center" vertical="center"/>
    </xf>
    <xf numFmtId="0" fontId="22" fillId="34" borderId="69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5" fillId="33" borderId="30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3" fillId="0" borderId="31" xfId="0" applyFont="1" applyBorder="1" applyAlignment="1">
      <alignment horizontal="left" wrapText="1"/>
    </xf>
    <xf numFmtId="0" fontId="23" fillId="0" borderId="45" xfId="0" applyFont="1" applyBorder="1" applyAlignment="1">
      <alignment horizontal="left" wrapText="1"/>
    </xf>
    <xf numFmtId="0" fontId="24" fillId="0" borderId="25" xfId="0" applyFont="1" applyBorder="1" applyAlignment="1">
      <alignment horizontal="center" vertical="center"/>
    </xf>
    <xf numFmtId="0" fontId="6" fillId="0" borderId="73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97" fillId="0" borderId="40" xfId="0" applyFont="1" applyBorder="1" applyAlignment="1">
      <alignment horizontal="center" vertical="center"/>
    </xf>
    <xf numFmtId="0" fontId="97" fillId="0" borderId="82" xfId="0" applyFont="1" applyBorder="1" applyAlignment="1">
      <alignment horizontal="center" vertical="center"/>
    </xf>
    <xf numFmtId="0" fontId="97" fillId="0" borderId="71" xfId="0" applyFont="1" applyBorder="1" applyAlignment="1">
      <alignment horizontal="center" vertical="center"/>
    </xf>
    <xf numFmtId="0" fontId="97" fillId="0" borderId="75" xfId="0" applyFont="1" applyBorder="1" applyAlignment="1">
      <alignment horizontal="center" vertical="center"/>
    </xf>
    <xf numFmtId="0" fontId="29" fillId="34" borderId="28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29" fillId="34" borderId="62" xfId="0" applyFont="1" applyFill="1" applyBorder="1" applyAlignment="1">
      <alignment horizontal="center" vertical="center"/>
    </xf>
    <xf numFmtId="0" fontId="29" fillId="34" borderId="45" xfId="0" applyFont="1" applyFill="1" applyBorder="1" applyAlignment="1">
      <alignment horizontal="center" vertical="center"/>
    </xf>
    <xf numFmtId="0" fontId="29" fillId="34" borderId="87" xfId="0" applyFont="1" applyFill="1" applyBorder="1" applyAlignment="1">
      <alignment horizontal="center" vertical="center"/>
    </xf>
    <xf numFmtId="0" fontId="29" fillId="34" borderId="88" xfId="0" applyFont="1" applyFill="1" applyBorder="1" applyAlignment="1">
      <alignment horizontal="center" vertical="center"/>
    </xf>
    <xf numFmtId="0" fontId="29" fillId="34" borderId="8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76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15" fillId="34" borderId="62" xfId="0" applyFont="1" applyFill="1" applyBorder="1" applyAlignment="1">
      <alignment horizontal="center"/>
    </xf>
    <xf numFmtId="0" fontId="15" fillId="34" borderId="45" xfId="0" applyFont="1" applyFill="1" applyBorder="1" applyAlignment="1">
      <alignment horizontal="center"/>
    </xf>
    <xf numFmtId="1" fontId="15" fillId="34" borderId="25" xfId="0" applyNumberFormat="1" applyFont="1" applyFill="1" applyBorder="1" applyAlignment="1">
      <alignment vertical="center"/>
    </xf>
    <xf numFmtId="0" fontId="15" fillId="34" borderId="30" xfId="0" applyFont="1" applyFill="1" applyBorder="1" applyAlignment="1">
      <alignment vertical="center"/>
    </xf>
    <xf numFmtId="0" fontId="15" fillId="34" borderId="89" xfId="0" applyFont="1" applyFill="1" applyBorder="1" applyAlignment="1">
      <alignment horizontal="center" vertical="center"/>
    </xf>
    <xf numFmtId="0" fontId="15" fillId="34" borderId="87" xfId="0" applyFont="1" applyFill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2" fillId="34" borderId="31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2" fillId="34" borderId="45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62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76" xfId="0" applyFont="1" applyFill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22" fillId="34" borderId="72" xfId="0" applyFont="1" applyFill="1" applyBorder="1" applyAlignment="1">
      <alignment horizontal="center" vertical="center"/>
    </xf>
    <xf numFmtId="0" fontId="22" fillId="34" borderId="49" xfId="0" applyFont="1" applyFill="1" applyBorder="1" applyAlignment="1">
      <alignment horizontal="center" vertical="center"/>
    </xf>
    <xf numFmtId="0" fontId="29" fillId="34" borderId="72" xfId="0" applyFont="1" applyFill="1" applyBorder="1" applyAlignment="1">
      <alignment horizontal="center" vertical="center"/>
    </xf>
    <xf numFmtId="0" fontId="29" fillId="34" borderId="49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2" fillId="34" borderId="63" xfId="0" applyFont="1" applyFill="1" applyBorder="1" applyAlignment="1">
      <alignment horizontal="center" vertical="center"/>
    </xf>
    <xf numFmtId="0" fontId="22" fillId="34" borderId="77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29" fillId="34" borderId="47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/>
    </xf>
    <xf numFmtId="0" fontId="29" fillId="34" borderId="43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1" fontId="15" fillId="34" borderId="87" xfId="0" applyNumberFormat="1" applyFont="1" applyFill="1" applyBorder="1" applyAlignment="1">
      <alignment vertical="center"/>
    </xf>
    <xf numFmtId="0" fontId="15" fillId="34" borderId="88" xfId="0" applyFont="1" applyFill="1" applyBorder="1" applyAlignment="1">
      <alignment vertical="center"/>
    </xf>
    <xf numFmtId="0" fontId="15" fillId="33" borderId="45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80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15" fillId="34" borderId="30" xfId="0" applyFont="1" applyFill="1" applyBorder="1" applyAlignment="1">
      <alignment horizontal="center"/>
    </xf>
    <xf numFmtId="0" fontId="15" fillId="33" borderId="64" xfId="0" applyFont="1" applyFill="1" applyBorder="1" applyAlignment="1">
      <alignment horizontal="center" vertical="center"/>
    </xf>
    <xf numFmtId="0" fontId="29" fillId="34" borderId="59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/>
    </xf>
    <xf numFmtId="0" fontId="15" fillId="34" borderId="62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/>
    </xf>
    <xf numFmtId="0" fontId="15" fillId="34" borderId="80" xfId="0" applyFont="1" applyFill="1" applyBorder="1" applyAlignment="1">
      <alignment horizontal="center"/>
    </xf>
    <xf numFmtId="0" fontId="29" fillId="0" borderId="61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34" borderId="46" xfId="0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5" fillId="33" borderId="80" xfId="0" applyFont="1" applyFill="1" applyBorder="1" applyAlignment="1">
      <alignment horizontal="center"/>
    </xf>
    <xf numFmtId="0" fontId="15" fillId="33" borderId="37" xfId="0" applyFont="1" applyFill="1" applyBorder="1" applyAlignment="1">
      <alignment horizontal="center"/>
    </xf>
    <xf numFmtId="0" fontId="15" fillId="33" borderId="40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90" xfId="0" applyFont="1" applyFill="1" applyBorder="1" applyAlignment="1">
      <alignment horizontal="center"/>
    </xf>
    <xf numFmtId="0" fontId="15" fillId="33" borderId="91" xfId="0" applyFont="1" applyFill="1" applyBorder="1" applyAlignment="1">
      <alignment horizontal="center"/>
    </xf>
    <xf numFmtId="0" fontId="98" fillId="34" borderId="26" xfId="0" applyFont="1" applyFill="1" applyBorder="1" applyAlignment="1">
      <alignment horizontal="center"/>
    </xf>
    <xf numFmtId="0" fontId="98" fillId="34" borderId="59" xfId="0" applyFont="1" applyFill="1" applyBorder="1" applyAlignment="1">
      <alignment horizontal="center"/>
    </xf>
    <xf numFmtId="0" fontId="15" fillId="33" borderId="64" xfId="0" applyFont="1" applyFill="1" applyBorder="1" applyAlignment="1">
      <alignment horizontal="center"/>
    </xf>
    <xf numFmtId="0" fontId="18" fillId="34" borderId="64" xfId="0" applyFont="1" applyFill="1" applyBorder="1" applyAlignment="1">
      <alignment horizontal="center"/>
    </xf>
    <xf numFmtId="0" fontId="18" fillId="34" borderId="46" xfId="0" applyFont="1" applyFill="1" applyBorder="1" applyAlignment="1">
      <alignment horizontal="center"/>
    </xf>
    <xf numFmtId="0" fontId="98" fillId="34" borderId="76" xfId="0" applyFont="1" applyFill="1" applyBorder="1" applyAlignment="1">
      <alignment horizontal="center"/>
    </xf>
    <xf numFmtId="0" fontId="98" fillId="34" borderId="24" xfId="0" applyFont="1" applyFill="1" applyBorder="1" applyAlignment="1">
      <alignment horizontal="center"/>
    </xf>
    <xf numFmtId="0" fontId="18" fillId="33" borderId="92" xfId="0" applyFont="1" applyFill="1" applyBorder="1" applyAlignment="1">
      <alignment horizontal="center"/>
    </xf>
    <xf numFmtId="0" fontId="18" fillId="33" borderId="90" xfId="0" applyFont="1" applyFill="1" applyBorder="1" applyAlignment="1">
      <alignment horizontal="center"/>
    </xf>
    <xf numFmtId="0" fontId="99" fillId="0" borderId="37" xfId="0" applyFont="1" applyBorder="1" applyAlignment="1">
      <alignment horizontal="center" vertical="center"/>
    </xf>
    <xf numFmtId="0" fontId="99" fillId="0" borderId="40" xfId="0" applyFont="1" applyBorder="1" applyAlignment="1">
      <alignment horizontal="center" vertical="center"/>
    </xf>
    <xf numFmtId="0" fontId="32" fillId="33" borderId="24" xfId="0" applyFont="1" applyFill="1" applyBorder="1" applyAlignment="1">
      <alignment horizontal="center"/>
    </xf>
    <xf numFmtId="0" fontId="32" fillId="33" borderId="25" xfId="0" applyFont="1" applyFill="1" applyBorder="1" applyAlignment="1">
      <alignment horizontal="center"/>
    </xf>
    <xf numFmtId="0" fontId="18" fillId="33" borderId="49" xfId="0" applyFont="1" applyFill="1" applyBorder="1" applyAlignment="1">
      <alignment horizontal="center"/>
    </xf>
    <xf numFmtId="0" fontId="18" fillId="33" borderId="37" xfId="0" applyFont="1" applyFill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32" fillId="33" borderId="26" xfId="0" applyFont="1" applyFill="1" applyBorder="1" applyAlignment="1">
      <alignment horizontal="center"/>
    </xf>
    <xf numFmtId="0" fontId="32" fillId="33" borderId="59" xfId="0" applyFont="1" applyFill="1" applyBorder="1" applyAlignment="1">
      <alignment horizontal="center"/>
    </xf>
    <xf numFmtId="0" fontId="15" fillId="0" borderId="59" xfId="0" applyFont="1" applyBorder="1" applyAlignment="1">
      <alignment horizontal="center" vertical="center"/>
    </xf>
    <xf numFmtId="0" fontId="29" fillId="34" borderId="61" xfId="0" applyFont="1" applyFill="1" applyBorder="1" applyAlignment="1">
      <alignment horizontal="center" vertical="center"/>
    </xf>
    <xf numFmtId="0" fontId="29" fillId="34" borderId="80" xfId="0" applyFont="1" applyFill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99" fillId="0" borderId="49" xfId="0" applyFont="1" applyBorder="1" applyAlignment="1">
      <alignment horizontal="center" vertical="center"/>
    </xf>
    <xf numFmtId="0" fontId="29" fillId="34" borderId="63" xfId="0" applyFont="1" applyFill="1" applyBorder="1" applyAlignment="1">
      <alignment horizontal="center" vertical="center"/>
    </xf>
    <xf numFmtId="0" fontId="100" fillId="34" borderId="59" xfId="0" applyFont="1" applyFill="1" applyBorder="1" applyAlignment="1">
      <alignment horizontal="center" vertical="center"/>
    </xf>
    <xf numFmtId="0" fontId="100" fillId="34" borderId="32" xfId="0" applyFont="1" applyFill="1" applyBorder="1" applyAlignment="1">
      <alignment horizontal="center" vertical="center"/>
    </xf>
    <xf numFmtId="0" fontId="100" fillId="34" borderId="39" xfId="0" applyFont="1" applyFill="1" applyBorder="1" applyAlignment="1">
      <alignment horizontal="center" vertical="center"/>
    </xf>
    <xf numFmtId="0" fontId="100" fillId="34" borderId="43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textRotation="90"/>
    </xf>
    <xf numFmtId="0" fontId="6" fillId="34" borderId="58" xfId="0" applyFont="1" applyFill="1" applyBorder="1" applyAlignment="1">
      <alignment horizontal="center" textRotation="90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00" fillId="34" borderId="63" xfId="0" applyFont="1" applyFill="1" applyBorder="1" applyAlignment="1">
      <alignment horizontal="center" vertical="center"/>
    </xf>
    <xf numFmtId="0" fontId="100" fillId="34" borderId="4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6" fillId="0" borderId="39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34" borderId="62" xfId="0" applyFont="1" applyFill="1" applyBorder="1" applyAlignment="1">
      <alignment horizontal="left"/>
    </xf>
    <xf numFmtId="0" fontId="6" fillId="34" borderId="31" xfId="0" applyFont="1" applyFill="1" applyBorder="1" applyAlignment="1">
      <alignment horizontal="left"/>
    </xf>
    <xf numFmtId="0" fontId="6" fillId="34" borderId="45" xfId="0" applyFont="1" applyFill="1" applyBorder="1" applyAlignment="1">
      <alignment horizontal="left"/>
    </xf>
    <xf numFmtId="0" fontId="6" fillId="0" borderId="36" xfId="0" applyFont="1" applyBorder="1" applyAlignment="1">
      <alignment horizontal="center" textRotation="90" wrapText="1"/>
    </xf>
    <xf numFmtId="0" fontId="6" fillId="0" borderId="27" xfId="0" applyFont="1" applyBorder="1" applyAlignment="1">
      <alignment horizontal="center" textRotation="90" wrapText="1"/>
    </xf>
    <xf numFmtId="0" fontId="6" fillId="0" borderId="38" xfId="0" applyFont="1" applyBorder="1" applyAlignment="1">
      <alignment horizontal="center" textRotation="90" wrapText="1"/>
    </xf>
    <xf numFmtId="0" fontId="8" fillId="0" borderId="7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34" borderId="25" xfId="0" applyFont="1" applyFill="1" applyBorder="1" applyAlignment="1">
      <alignment horizontal="left" wrapText="1"/>
    </xf>
    <xf numFmtId="0" fontId="6" fillId="34" borderId="30" xfId="0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8" fillId="34" borderId="74" xfId="0" applyFont="1" applyFill="1" applyBorder="1" applyAlignment="1">
      <alignment horizontal="center" wrapText="1"/>
    </xf>
    <xf numFmtId="0" fontId="8" fillId="34" borderId="53" xfId="0" applyFont="1" applyFill="1" applyBorder="1" applyAlignment="1">
      <alignment horizontal="center" wrapText="1"/>
    </xf>
    <xf numFmtId="0" fontId="8" fillId="34" borderId="51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6" fillId="34" borderId="59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79" xfId="0" applyFont="1" applyFill="1" applyBorder="1" applyAlignment="1">
      <alignment horizontal="left" wrapText="1"/>
    </xf>
    <xf numFmtId="0" fontId="6" fillId="34" borderId="63" xfId="0" applyFont="1" applyFill="1" applyBorder="1" applyAlignment="1">
      <alignment horizontal="left" wrapText="1"/>
    </xf>
    <xf numFmtId="0" fontId="6" fillId="34" borderId="69" xfId="0" applyFont="1" applyFill="1" applyBorder="1" applyAlignment="1">
      <alignment horizontal="left" wrapText="1"/>
    </xf>
    <xf numFmtId="0" fontId="6" fillId="34" borderId="46" xfId="0" applyFont="1" applyFill="1" applyBorder="1" applyAlignment="1">
      <alignment horizontal="left" wrapText="1"/>
    </xf>
    <xf numFmtId="0" fontId="6" fillId="34" borderId="80" xfId="0" applyFont="1" applyFill="1" applyBorder="1" applyAlignment="1">
      <alignment horizontal="left" wrapText="1"/>
    </xf>
    <xf numFmtId="0" fontId="8" fillId="0" borderId="82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100" fillId="34" borderId="2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89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89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13" fillId="33" borderId="18" xfId="0" applyFont="1" applyFill="1" applyBorder="1" applyAlignment="1">
      <alignment horizontal="center" vertical="center"/>
    </xf>
    <xf numFmtId="0" fontId="13" fillId="33" borderId="93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15" fillId="33" borderId="26" xfId="0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textRotation="90"/>
    </xf>
    <xf numFmtId="0" fontId="7" fillId="33" borderId="20" xfId="0" applyFont="1" applyFill="1" applyBorder="1" applyAlignment="1">
      <alignment horizontal="center" vertical="center" textRotation="90"/>
    </xf>
    <xf numFmtId="0" fontId="7" fillId="33" borderId="13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0" fontId="7" fillId="33" borderId="18" xfId="0" applyFont="1" applyFill="1" applyBorder="1" applyAlignment="1">
      <alignment horizontal="center" vertical="center" textRotation="90"/>
    </xf>
    <xf numFmtId="0" fontId="7" fillId="33" borderId="89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vertical="center" textRotation="90"/>
    </xf>
    <xf numFmtId="0" fontId="7" fillId="33" borderId="33" xfId="0" applyFont="1" applyFill="1" applyBorder="1" applyAlignment="1">
      <alignment horizontal="center" vertical="center" textRotation="90"/>
    </xf>
    <xf numFmtId="0" fontId="15" fillId="33" borderId="26" xfId="0" applyFont="1" applyFill="1" applyBorder="1" applyAlignment="1">
      <alignment horizontal="center"/>
    </xf>
    <xf numFmtId="0" fontId="15" fillId="33" borderId="32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5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30" fillId="34" borderId="28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6" fillId="0" borderId="76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8" fillId="0" borderId="62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31" fillId="34" borderId="81" xfId="0" applyFont="1" applyFill="1" applyBorder="1" applyAlignment="1">
      <alignment horizontal="center" wrapText="1"/>
    </xf>
    <xf numFmtId="0" fontId="31" fillId="34" borderId="16" xfId="0" applyFont="1" applyFill="1" applyBorder="1" applyAlignment="1">
      <alignment horizontal="center" wrapText="1"/>
    </xf>
    <xf numFmtId="0" fontId="31" fillId="34" borderId="17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6" fillId="34" borderId="67" xfId="0" applyFont="1" applyFill="1" applyBorder="1" applyAlignment="1">
      <alignment horizontal="center" vertical="center" textRotation="90"/>
    </xf>
    <xf numFmtId="0" fontId="6" fillId="34" borderId="57" xfId="0" applyFont="1" applyFill="1" applyBorder="1" applyAlignment="1">
      <alignment horizontal="center" vertical="center" textRotation="90"/>
    </xf>
    <xf numFmtId="0" fontId="6" fillId="34" borderId="58" xfId="0" applyFont="1" applyFill="1" applyBorder="1" applyAlignment="1">
      <alignment horizontal="center" vertical="center" textRotation="90"/>
    </xf>
    <xf numFmtId="0" fontId="6" fillId="34" borderId="84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2" fillId="34" borderId="74" xfId="0" applyFont="1" applyFill="1" applyBorder="1" applyAlignment="1">
      <alignment horizontal="center" vertical="center"/>
    </xf>
    <xf numFmtId="0" fontId="22" fillId="34" borderId="5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/>
    </xf>
    <xf numFmtId="0" fontId="35" fillId="0" borderId="7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justify"/>
    </xf>
    <xf numFmtId="0" fontId="71" fillId="0" borderId="0" xfId="0" applyFont="1" applyAlignment="1">
      <alignment/>
    </xf>
    <xf numFmtId="0" fontId="36" fillId="0" borderId="0" xfId="0" applyFont="1" applyAlignment="1">
      <alignment/>
    </xf>
    <xf numFmtId="0" fontId="71" fillId="0" borderId="0" xfId="0" applyFont="1" applyAlignment="1">
      <alignment horizontal="justify"/>
    </xf>
    <xf numFmtId="0" fontId="3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22"/>
  <sheetViews>
    <sheetView tabSelected="1" view="pageBreakPreview" zoomScale="120" zoomScaleNormal="25" zoomScaleSheetLayoutView="120" zoomScalePageLayoutView="0" workbookViewId="0" topLeftCell="A67">
      <selection activeCell="AU16" sqref="AU1:AV16384"/>
    </sheetView>
  </sheetViews>
  <sheetFormatPr defaultColWidth="9.00390625" defaultRowHeight="12.75"/>
  <cols>
    <col min="1" max="1" width="7.875" style="278" customWidth="1"/>
    <col min="2" max="8" width="3.875" style="18" customWidth="1"/>
    <col min="9" max="9" width="3.00390625" style="18" customWidth="1"/>
    <col min="10" max="10" width="2.875" style="18" customWidth="1"/>
    <col min="11" max="11" width="2.125" style="18" customWidth="1"/>
    <col min="12" max="12" width="3.875" style="18" customWidth="1"/>
    <col min="13" max="13" width="2.375" style="18" customWidth="1"/>
    <col min="14" max="14" width="2.75390625" style="18" customWidth="1"/>
    <col min="15" max="15" width="5.00390625" style="0" customWidth="1"/>
    <col min="16" max="16" width="5.375" style="0" customWidth="1"/>
    <col min="17" max="17" width="5.875" style="0" customWidth="1"/>
    <col min="18" max="18" width="2.875" style="0" customWidth="1"/>
    <col min="19" max="19" width="5.875" style="0" customWidth="1"/>
    <col min="20" max="20" width="6.25390625" style="189" customWidth="1"/>
    <col min="21" max="21" width="5.00390625" style="94" customWidth="1"/>
    <col min="22" max="22" width="5.00390625" style="100" customWidth="1"/>
    <col min="23" max="26" width="4.25390625" style="100" customWidth="1"/>
    <col min="27" max="42" width="2.125" style="0" customWidth="1"/>
    <col min="43" max="43" width="6.875" style="0" customWidth="1"/>
    <col min="44" max="44" width="1.37890625" style="0" customWidth="1"/>
    <col min="45" max="45" width="1.25" style="0" customWidth="1"/>
    <col min="46" max="46" width="3.75390625" style="0" customWidth="1"/>
    <col min="47" max="47" width="5.00390625" style="0" customWidth="1"/>
    <col min="48" max="48" width="9.375" style="0" customWidth="1"/>
    <col min="49" max="58" width="2.00390625" style="0" customWidth="1"/>
  </cols>
  <sheetData>
    <row r="1" spans="2:48" ht="13.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7"/>
      <c r="Q1" s="303" t="s">
        <v>169</v>
      </c>
      <c r="T1" s="17"/>
      <c r="U1" s="88"/>
      <c r="V1" s="95"/>
      <c r="W1" s="95"/>
      <c r="X1" s="95"/>
      <c r="Y1" s="95"/>
      <c r="Z1" s="95"/>
      <c r="AA1" s="7"/>
      <c r="AB1" s="7"/>
      <c r="AC1" s="7"/>
      <c r="AD1" s="7"/>
      <c r="AE1" s="7"/>
      <c r="AF1" s="7"/>
      <c r="AH1" s="7"/>
      <c r="AP1" s="278">
        <v>3</v>
      </c>
      <c r="AV1" s="46" t="s">
        <v>1</v>
      </c>
    </row>
    <row r="2" spans="2:48" ht="13.5" customHeight="1">
      <c r="B2" s="13"/>
      <c r="C2" s="13"/>
      <c r="D2" s="17"/>
      <c r="E2" s="17"/>
      <c r="F2" s="305" t="s">
        <v>181</v>
      </c>
      <c r="H2" s="17"/>
      <c r="P2" s="130"/>
      <c r="Q2" s="130"/>
      <c r="R2" s="130"/>
      <c r="S2" s="130"/>
      <c r="T2" s="130"/>
      <c r="U2" s="131"/>
      <c r="V2" s="132"/>
      <c r="W2" s="132"/>
      <c r="X2" s="132"/>
      <c r="Y2" s="132"/>
      <c r="Z2" s="132"/>
      <c r="AA2" s="13"/>
      <c r="AB2" s="13"/>
      <c r="AC2" s="13"/>
      <c r="AD2" s="13"/>
      <c r="AE2" s="13"/>
      <c r="AF2" s="13"/>
      <c r="AG2" s="13"/>
      <c r="AH2" s="7"/>
      <c r="AV2" s="46" t="s">
        <v>2</v>
      </c>
    </row>
    <row r="3" spans="1:48" ht="13.5" customHeight="1">
      <c r="A3" s="199" t="s">
        <v>145</v>
      </c>
      <c r="B3" s="13"/>
      <c r="C3" s="57"/>
      <c r="D3" s="57"/>
      <c r="E3" s="57"/>
      <c r="F3" s="57"/>
      <c r="G3" s="57"/>
      <c r="H3" s="57"/>
      <c r="I3" s="57"/>
      <c r="J3" s="37"/>
      <c r="K3" s="37"/>
      <c r="L3" s="37"/>
      <c r="M3" s="37"/>
      <c r="N3" s="305" t="s">
        <v>138</v>
      </c>
      <c r="P3" s="134"/>
      <c r="S3" s="133"/>
      <c r="T3" s="134"/>
      <c r="U3" s="135"/>
      <c r="V3" s="136"/>
      <c r="W3" s="136"/>
      <c r="X3" s="136"/>
      <c r="Y3" s="136"/>
      <c r="Z3" s="136"/>
      <c r="AA3" s="7"/>
      <c r="AB3" s="7"/>
      <c r="AC3" s="7"/>
      <c r="AD3" s="7"/>
      <c r="AE3" s="7"/>
      <c r="AV3" s="46" t="s">
        <v>3</v>
      </c>
    </row>
    <row r="4" spans="1:48" ht="13.5" customHeight="1">
      <c r="A4" s="191" t="s">
        <v>2</v>
      </c>
      <c r="B4" s="13"/>
      <c r="C4" s="57"/>
      <c r="D4" s="71"/>
      <c r="E4" s="57"/>
      <c r="F4" s="57"/>
      <c r="G4" s="57"/>
      <c r="H4" s="57"/>
      <c r="I4" s="57"/>
      <c r="J4" s="201"/>
      <c r="K4" s="37"/>
      <c r="L4" s="305" t="s">
        <v>102</v>
      </c>
      <c r="N4" s="37"/>
      <c r="O4" s="133"/>
      <c r="S4" s="134"/>
      <c r="T4" s="134"/>
      <c r="U4" s="135"/>
      <c r="V4" s="136"/>
      <c r="W4" s="136"/>
      <c r="X4" s="136"/>
      <c r="Y4" s="136"/>
      <c r="Z4" s="136"/>
      <c r="AA4" s="7"/>
      <c r="AB4" s="7"/>
      <c r="AC4" s="7"/>
      <c r="AD4" s="7"/>
      <c r="AE4" s="130"/>
      <c r="AG4" s="133"/>
      <c r="AH4" s="17" t="s">
        <v>0</v>
      </c>
      <c r="AI4" s="202"/>
      <c r="AK4" s="133"/>
      <c r="AL4" s="133"/>
      <c r="AM4" s="133"/>
      <c r="AN4" s="133"/>
      <c r="AO4" s="133"/>
      <c r="AV4" s="46"/>
    </row>
    <row r="5" spans="1:48" ht="13.5" customHeight="1">
      <c r="A5" s="191" t="s">
        <v>147</v>
      </c>
      <c r="B5" s="13"/>
      <c r="C5" s="57"/>
      <c r="D5" s="57"/>
      <c r="E5" s="57"/>
      <c r="F5" s="57"/>
      <c r="G5" s="57"/>
      <c r="H5" s="57"/>
      <c r="I5" s="57"/>
      <c r="J5" s="37"/>
      <c r="K5" s="37"/>
      <c r="L5" s="39"/>
      <c r="M5" s="304" t="s">
        <v>173</v>
      </c>
      <c r="O5" s="133"/>
      <c r="S5" s="137"/>
      <c r="T5" s="137"/>
      <c r="U5" s="138"/>
      <c r="V5" s="139"/>
      <c r="W5" s="139"/>
      <c r="X5" s="139"/>
      <c r="Y5" s="139"/>
      <c r="Z5" s="139"/>
      <c r="AA5" s="47"/>
      <c r="AB5" s="47"/>
      <c r="AC5" s="9"/>
      <c r="AD5" s="9"/>
      <c r="AE5" s="9"/>
      <c r="AF5" s="133"/>
      <c r="AG5" s="133"/>
      <c r="AH5" s="133"/>
      <c r="AI5" s="133"/>
      <c r="AJ5" s="132" t="s">
        <v>215</v>
      </c>
      <c r="AL5" s="133"/>
      <c r="AM5" s="133"/>
      <c r="AN5" s="133"/>
      <c r="AO5" s="133"/>
      <c r="AV5" s="46" t="s">
        <v>28</v>
      </c>
    </row>
    <row r="6" spans="1:48" ht="13.5" customHeight="1">
      <c r="A6" s="200" t="s">
        <v>146</v>
      </c>
      <c r="B6" s="17"/>
      <c r="C6" s="17"/>
      <c r="D6" s="17"/>
      <c r="E6" s="17"/>
      <c r="F6" s="17"/>
      <c r="G6" s="17"/>
      <c r="H6" s="17"/>
      <c r="I6" s="17"/>
      <c r="J6" s="37"/>
      <c r="K6" s="37"/>
      <c r="L6" s="127"/>
      <c r="M6" s="127"/>
      <c r="N6" s="306" t="s">
        <v>170</v>
      </c>
      <c r="S6" s="141"/>
      <c r="T6" s="140"/>
      <c r="U6" s="142"/>
      <c r="V6" s="143"/>
      <c r="W6" s="143"/>
      <c r="X6" s="143"/>
      <c r="Y6" s="143"/>
      <c r="Z6" s="143"/>
      <c r="AA6" s="9"/>
      <c r="AB6" s="9"/>
      <c r="AC6" s="9"/>
      <c r="AD6" s="7"/>
      <c r="AE6" s="7"/>
      <c r="AG6" s="202" t="s">
        <v>216</v>
      </c>
      <c r="AI6" s="133"/>
      <c r="AJ6" s="133"/>
      <c r="AK6" s="133"/>
      <c r="AL6" s="133"/>
      <c r="AM6" s="133"/>
      <c r="AN6" s="133"/>
      <c r="AO6" s="133"/>
      <c r="AV6" s="46" t="s">
        <v>4</v>
      </c>
    </row>
    <row r="7" spans="1:46" ht="13.5" customHeight="1">
      <c r="A7" s="466"/>
      <c r="B7" s="17"/>
      <c r="C7" s="17"/>
      <c r="D7" s="17"/>
      <c r="E7" s="17"/>
      <c r="F7" s="17"/>
      <c r="G7" s="17"/>
      <c r="H7" s="17"/>
      <c r="I7" s="17"/>
      <c r="J7" s="37"/>
      <c r="K7" s="39"/>
      <c r="L7" s="37"/>
      <c r="N7" s="307" t="s">
        <v>171</v>
      </c>
      <c r="O7" s="133"/>
      <c r="P7" s="144"/>
      <c r="S7" s="133"/>
      <c r="T7" s="144"/>
      <c r="U7" s="142"/>
      <c r="V7" s="143"/>
      <c r="W7" s="143"/>
      <c r="X7" s="143"/>
      <c r="Y7" s="143"/>
      <c r="Z7" s="143"/>
      <c r="AA7" s="16"/>
      <c r="AB7" s="16"/>
      <c r="AC7" s="16"/>
      <c r="AD7" s="16"/>
      <c r="AE7" s="16"/>
      <c r="AF7" s="16"/>
      <c r="AG7" s="16"/>
      <c r="AH7" s="1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13.5" customHeight="1">
      <c r="A8" s="466"/>
      <c r="B8" s="17"/>
      <c r="C8" s="17"/>
      <c r="D8" s="17"/>
      <c r="E8" s="17"/>
      <c r="F8" s="17"/>
      <c r="G8" s="17"/>
      <c r="H8" s="17"/>
      <c r="I8" s="17"/>
      <c r="J8" s="305" t="s">
        <v>172</v>
      </c>
      <c r="Q8" s="133"/>
      <c r="R8" s="133"/>
      <c r="S8" s="144"/>
      <c r="T8" s="133"/>
      <c r="U8" s="145"/>
      <c r="V8" s="146"/>
      <c r="W8" s="146"/>
      <c r="X8" s="146"/>
      <c r="Y8" s="146"/>
      <c r="Z8" s="146"/>
      <c r="AA8" s="9"/>
      <c r="AB8" s="9"/>
      <c r="AC8" s="9"/>
      <c r="AD8" s="9"/>
      <c r="AE8" s="9"/>
      <c r="AF8" s="9"/>
      <c r="AG8" s="9"/>
      <c r="AH8" s="7"/>
      <c r="AI8" s="7"/>
      <c r="AJ8" s="10"/>
      <c r="AK8" s="10"/>
      <c r="AL8" s="15"/>
      <c r="AM8" s="15"/>
      <c r="AN8" s="15"/>
      <c r="AO8" s="15"/>
      <c r="AP8" s="15"/>
      <c r="AQ8" s="15"/>
      <c r="AR8" s="15"/>
      <c r="AS8" s="15"/>
      <c r="AT8" s="11"/>
    </row>
    <row r="9" spans="1:46" ht="10.5" customHeight="1">
      <c r="A9" s="466"/>
      <c r="B9" s="732" t="s">
        <v>176</v>
      </c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147"/>
      <c r="P9" s="147"/>
      <c r="Q9" s="147"/>
      <c r="R9" s="147"/>
      <c r="S9" s="147"/>
      <c r="T9" s="147"/>
      <c r="U9" s="148"/>
      <c r="V9" s="149"/>
      <c r="W9" s="149"/>
      <c r="X9" s="149"/>
      <c r="Y9" s="149"/>
      <c r="Z9" s="149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2"/>
      <c r="AM9" s="102"/>
      <c r="AN9" s="102"/>
      <c r="AO9" s="102"/>
      <c r="AP9" s="102"/>
      <c r="AQ9" s="45"/>
      <c r="AR9" s="45"/>
      <c r="AS9" s="45"/>
      <c r="AT9" s="45" t="s">
        <v>23</v>
      </c>
    </row>
    <row r="10" spans="1:47" ht="27.75" customHeight="1">
      <c r="A10" s="750" t="s">
        <v>6</v>
      </c>
      <c r="B10" s="753" t="s">
        <v>5</v>
      </c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5"/>
      <c r="O10" s="873" t="s">
        <v>132</v>
      </c>
      <c r="P10" s="874"/>
      <c r="Q10" s="874"/>
      <c r="R10" s="875"/>
      <c r="S10" s="784" t="s">
        <v>24</v>
      </c>
      <c r="T10" s="784"/>
      <c r="U10" s="784"/>
      <c r="V10" s="784"/>
      <c r="W10" s="784"/>
      <c r="X10" s="784"/>
      <c r="Y10" s="784"/>
      <c r="Z10" s="784"/>
      <c r="AA10" s="778" t="s">
        <v>137</v>
      </c>
      <c r="AB10" s="779"/>
      <c r="AC10" s="779"/>
      <c r="AD10" s="779"/>
      <c r="AE10" s="779"/>
      <c r="AF10" s="779"/>
      <c r="AG10" s="779"/>
      <c r="AH10" s="779"/>
      <c r="AI10" s="779"/>
      <c r="AJ10" s="779"/>
      <c r="AK10" s="779"/>
      <c r="AL10" s="779"/>
      <c r="AM10" s="779"/>
      <c r="AN10" s="779"/>
      <c r="AO10" s="779"/>
      <c r="AP10" s="780"/>
      <c r="AQ10" s="187"/>
      <c r="AR10" s="187"/>
      <c r="AS10" s="187"/>
      <c r="AT10" s="188"/>
      <c r="AU10" s="103"/>
    </row>
    <row r="11" spans="1:48" ht="12" customHeight="1">
      <c r="A11" s="751"/>
      <c r="B11" s="756"/>
      <c r="C11" s="757"/>
      <c r="D11" s="757"/>
      <c r="E11" s="757"/>
      <c r="F11" s="757"/>
      <c r="G11" s="757"/>
      <c r="H11" s="757"/>
      <c r="I11" s="757"/>
      <c r="J11" s="757"/>
      <c r="K11" s="757"/>
      <c r="L11" s="757"/>
      <c r="M11" s="757"/>
      <c r="N11" s="758"/>
      <c r="O11" s="714" t="s">
        <v>133</v>
      </c>
      <c r="P11" s="706" t="s">
        <v>134</v>
      </c>
      <c r="Q11" s="706" t="s">
        <v>159</v>
      </c>
      <c r="R11" s="876" t="s">
        <v>206</v>
      </c>
      <c r="S11" s="762" t="s">
        <v>94</v>
      </c>
      <c r="T11" s="765" t="s">
        <v>26</v>
      </c>
      <c r="U11" s="700" t="s">
        <v>25</v>
      </c>
      <c r="V11" s="701"/>
      <c r="W11" s="701"/>
      <c r="X11" s="701"/>
      <c r="Y11" s="701"/>
      <c r="Z11" s="701"/>
      <c r="AA11" s="781" t="s">
        <v>7</v>
      </c>
      <c r="AB11" s="782"/>
      <c r="AC11" s="782"/>
      <c r="AD11" s="783"/>
      <c r="AE11" s="781" t="s">
        <v>8</v>
      </c>
      <c r="AF11" s="782"/>
      <c r="AG11" s="782"/>
      <c r="AH11" s="783"/>
      <c r="AI11" s="781" t="s">
        <v>9</v>
      </c>
      <c r="AJ11" s="782"/>
      <c r="AK11" s="782"/>
      <c r="AL11" s="783"/>
      <c r="AM11" s="781" t="s">
        <v>11</v>
      </c>
      <c r="AN11" s="782"/>
      <c r="AO11" s="782"/>
      <c r="AP11" s="783"/>
      <c r="AQ11" s="747" t="s">
        <v>12</v>
      </c>
      <c r="AR11" s="748"/>
      <c r="AS11" s="748"/>
      <c r="AT11" s="749"/>
      <c r="AU11" s="35"/>
      <c r="AV11" s="34"/>
    </row>
    <row r="12" spans="1:48" ht="7.5" customHeight="1">
      <c r="A12" s="751"/>
      <c r="B12" s="756"/>
      <c r="C12" s="757"/>
      <c r="D12" s="757"/>
      <c r="E12" s="757"/>
      <c r="F12" s="757"/>
      <c r="G12" s="757"/>
      <c r="H12" s="757"/>
      <c r="I12" s="757"/>
      <c r="J12" s="757"/>
      <c r="K12" s="757"/>
      <c r="L12" s="757"/>
      <c r="M12" s="757"/>
      <c r="N12" s="758"/>
      <c r="O12" s="715"/>
      <c r="P12" s="707"/>
      <c r="Q12" s="707"/>
      <c r="R12" s="877"/>
      <c r="S12" s="763"/>
      <c r="T12" s="766"/>
      <c r="U12" s="698" t="s">
        <v>27</v>
      </c>
      <c r="V12" s="776" t="s">
        <v>10</v>
      </c>
      <c r="W12" s="776"/>
      <c r="X12" s="776"/>
      <c r="Y12" s="776"/>
      <c r="Z12" s="776"/>
      <c r="AA12" s="772" t="s">
        <v>139</v>
      </c>
      <c r="AB12" s="773"/>
      <c r="AC12" s="768" t="s">
        <v>140</v>
      </c>
      <c r="AD12" s="769"/>
      <c r="AE12" s="772" t="s">
        <v>135</v>
      </c>
      <c r="AF12" s="773"/>
      <c r="AG12" s="768" t="s">
        <v>141</v>
      </c>
      <c r="AH12" s="769"/>
      <c r="AI12" s="772" t="s">
        <v>194</v>
      </c>
      <c r="AJ12" s="773"/>
      <c r="AK12" s="768" t="s">
        <v>195</v>
      </c>
      <c r="AL12" s="769"/>
      <c r="AM12" s="772" t="s">
        <v>196</v>
      </c>
      <c r="AN12" s="773"/>
      <c r="AO12" s="768" t="s">
        <v>197</v>
      </c>
      <c r="AP12" s="794"/>
      <c r="AQ12" s="804" t="s">
        <v>103</v>
      </c>
      <c r="AR12" s="805"/>
      <c r="AS12" s="800" t="s">
        <v>104</v>
      </c>
      <c r="AT12" s="801"/>
      <c r="AU12" s="35"/>
      <c r="AV12" s="34"/>
    </row>
    <row r="13" spans="1:48" ht="65.25" customHeight="1">
      <c r="A13" s="752"/>
      <c r="B13" s="759"/>
      <c r="C13" s="760"/>
      <c r="D13" s="760"/>
      <c r="E13" s="760"/>
      <c r="F13" s="760"/>
      <c r="G13" s="760"/>
      <c r="H13" s="760"/>
      <c r="I13" s="760"/>
      <c r="J13" s="760"/>
      <c r="K13" s="760"/>
      <c r="L13" s="760"/>
      <c r="M13" s="760"/>
      <c r="N13" s="761"/>
      <c r="O13" s="716"/>
      <c r="P13" s="708"/>
      <c r="Q13" s="708"/>
      <c r="R13" s="878"/>
      <c r="S13" s="764"/>
      <c r="T13" s="767"/>
      <c r="U13" s="699"/>
      <c r="V13" s="112" t="s">
        <v>207</v>
      </c>
      <c r="W13" s="113" t="s">
        <v>208</v>
      </c>
      <c r="X13" s="113" t="s">
        <v>209</v>
      </c>
      <c r="Y13" s="428" t="s">
        <v>211</v>
      </c>
      <c r="Z13" s="171" t="s">
        <v>186</v>
      </c>
      <c r="AA13" s="774"/>
      <c r="AB13" s="775"/>
      <c r="AC13" s="770"/>
      <c r="AD13" s="771"/>
      <c r="AE13" s="774"/>
      <c r="AF13" s="775"/>
      <c r="AG13" s="770"/>
      <c r="AH13" s="771"/>
      <c r="AI13" s="774"/>
      <c r="AJ13" s="775"/>
      <c r="AK13" s="770"/>
      <c r="AL13" s="771"/>
      <c r="AM13" s="774"/>
      <c r="AN13" s="775"/>
      <c r="AO13" s="770"/>
      <c r="AP13" s="795"/>
      <c r="AQ13" s="806"/>
      <c r="AR13" s="807"/>
      <c r="AS13" s="802"/>
      <c r="AT13" s="803"/>
      <c r="AV13" s="43"/>
    </row>
    <row r="14" spans="1:60" s="2" customFormat="1" ht="6" customHeight="1">
      <c r="A14" s="467">
        <v>1</v>
      </c>
      <c r="B14" s="733">
        <v>2</v>
      </c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5"/>
      <c r="O14" s="178">
        <v>3</v>
      </c>
      <c r="P14" s="179">
        <v>4</v>
      </c>
      <c r="Q14" s="179">
        <v>5</v>
      </c>
      <c r="R14" s="455"/>
      <c r="S14" s="427">
        <v>7</v>
      </c>
      <c r="T14" s="458">
        <v>8</v>
      </c>
      <c r="U14" s="457">
        <v>9</v>
      </c>
      <c r="V14" s="214">
        <v>10</v>
      </c>
      <c r="W14" s="179">
        <v>11</v>
      </c>
      <c r="X14" s="179">
        <v>12</v>
      </c>
      <c r="Y14" s="179"/>
      <c r="Z14" s="456">
        <v>13</v>
      </c>
      <c r="AA14" s="702">
        <v>14</v>
      </c>
      <c r="AB14" s="703"/>
      <c r="AC14" s="703">
        <v>15</v>
      </c>
      <c r="AD14" s="790"/>
      <c r="AE14" s="777">
        <v>16</v>
      </c>
      <c r="AF14" s="703"/>
      <c r="AG14" s="703">
        <v>17</v>
      </c>
      <c r="AH14" s="790"/>
      <c r="AI14" s="777">
        <v>18</v>
      </c>
      <c r="AJ14" s="703"/>
      <c r="AK14" s="703">
        <v>19</v>
      </c>
      <c r="AL14" s="790"/>
      <c r="AM14" s="777">
        <v>20</v>
      </c>
      <c r="AN14" s="703"/>
      <c r="AO14" s="703">
        <v>21</v>
      </c>
      <c r="AP14" s="790"/>
      <c r="AQ14" s="788">
        <v>18</v>
      </c>
      <c r="AR14" s="789"/>
      <c r="AS14" s="798">
        <v>19</v>
      </c>
      <c r="AT14" s="799"/>
      <c r="AU14" s="68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68"/>
      <c r="BH14" s="68"/>
    </row>
    <row r="15" spans="1:60" s="2" customFormat="1" ht="11.25" customHeight="1">
      <c r="A15" s="96" t="s">
        <v>93</v>
      </c>
      <c r="B15" s="717" t="s">
        <v>86</v>
      </c>
      <c r="C15" s="718"/>
      <c r="D15" s="718"/>
      <c r="E15" s="718"/>
      <c r="F15" s="718"/>
      <c r="G15" s="718"/>
      <c r="H15" s="718"/>
      <c r="I15" s="718"/>
      <c r="J15" s="718"/>
      <c r="K15" s="718"/>
      <c r="L15" s="718"/>
      <c r="M15" s="718"/>
      <c r="N15" s="719"/>
      <c r="O15" s="109"/>
      <c r="P15" s="110"/>
      <c r="Q15" s="110"/>
      <c r="R15" s="448"/>
      <c r="S15" s="267">
        <f>T15+U15</f>
        <v>2116</v>
      </c>
      <c r="T15" s="270">
        <v>702</v>
      </c>
      <c r="U15" s="268">
        <f>U16+U26</f>
        <v>1414</v>
      </c>
      <c r="V15" s="252"/>
      <c r="W15" s="253"/>
      <c r="X15" s="110"/>
      <c r="Y15" s="429"/>
      <c r="Z15" s="114"/>
      <c r="AA15" s="704">
        <v>16</v>
      </c>
      <c r="AB15" s="705"/>
      <c r="AC15" s="696">
        <v>23</v>
      </c>
      <c r="AD15" s="697"/>
      <c r="AE15" s="746">
        <v>16</v>
      </c>
      <c r="AF15" s="694"/>
      <c r="AG15" s="694">
        <v>21</v>
      </c>
      <c r="AH15" s="695"/>
      <c r="AI15" s="746">
        <v>15</v>
      </c>
      <c r="AJ15" s="694"/>
      <c r="AK15" s="694">
        <v>21</v>
      </c>
      <c r="AL15" s="695"/>
      <c r="AM15" s="746">
        <v>14</v>
      </c>
      <c r="AN15" s="694"/>
      <c r="AO15" s="694">
        <v>17</v>
      </c>
      <c r="AP15" s="695"/>
      <c r="AQ15" s="796"/>
      <c r="AR15" s="797"/>
      <c r="AS15" s="797"/>
      <c r="AT15" s="809"/>
      <c r="AU15" s="69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</row>
    <row r="16" spans="1:60" s="18" customFormat="1" ht="8.25" customHeight="1">
      <c r="A16" s="468" t="s">
        <v>92</v>
      </c>
      <c r="B16" s="743" t="s">
        <v>91</v>
      </c>
      <c r="C16" s="744"/>
      <c r="D16" s="744"/>
      <c r="E16" s="744"/>
      <c r="F16" s="744"/>
      <c r="G16" s="744"/>
      <c r="H16" s="744"/>
      <c r="I16" s="744"/>
      <c r="J16" s="744"/>
      <c r="K16" s="744"/>
      <c r="L16" s="744"/>
      <c r="M16" s="744"/>
      <c r="N16" s="745"/>
      <c r="O16" s="105"/>
      <c r="P16" s="106"/>
      <c r="Q16" s="454"/>
      <c r="R16" s="453"/>
      <c r="S16" s="262">
        <f>S25+S24+S23+S22+S21+S20+S19+S18+S17</f>
        <v>1149</v>
      </c>
      <c r="T16" s="245">
        <f>U16*0.5</f>
        <v>383</v>
      </c>
      <c r="U16" s="254">
        <f>U17+U18+U19+U20+U21+U22+U23+U24+U25</f>
        <v>766</v>
      </c>
      <c r="V16" s="197">
        <f>V17+V18+V19+V20+V21+V22+V23+V24+V25</f>
        <v>566</v>
      </c>
      <c r="W16" s="197">
        <f>W17+W18+W19+W20+W21+W22+W23+W24+W25</f>
        <v>200</v>
      </c>
      <c r="X16" s="159"/>
      <c r="Y16" s="430"/>
      <c r="Z16" s="116"/>
      <c r="AA16" s="510"/>
      <c r="AB16" s="511"/>
      <c r="AC16" s="529"/>
      <c r="AD16" s="530"/>
      <c r="AE16" s="511"/>
      <c r="AF16" s="529"/>
      <c r="AG16" s="529"/>
      <c r="AH16" s="530"/>
      <c r="AI16" s="511"/>
      <c r="AJ16" s="529"/>
      <c r="AK16" s="529"/>
      <c r="AL16" s="530"/>
      <c r="AM16" s="511"/>
      <c r="AN16" s="529"/>
      <c r="AO16" s="529"/>
      <c r="AP16" s="530"/>
      <c r="AQ16" s="679">
        <f>V16+W16</f>
        <v>766</v>
      </c>
      <c r="AR16" s="680"/>
      <c r="AS16" s="661"/>
      <c r="AT16" s="662"/>
      <c r="AU16" s="33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</row>
    <row r="17" spans="1:60" s="18" customFormat="1" ht="11.25" customHeight="1">
      <c r="A17" s="469" t="s">
        <v>33</v>
      </c>
      <c r="B17" s="709" t="s">
        <v>14</v>
      </c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09"/>
      <c r="N17" s="710"/>
      <c r="O17" s="460"/>
      <c r="P17" s="400">
        <v>2</v>
      </c>
      <c r="Q17" s="400">
        <v>1</v>
      </c>
      <c r="R17" s="445"/>
      <c r="S17" s="263">
        <f>T17+U17</f>
        <v>117</v>
      </c>
      <c r="T17" s="245">
        <f>U17*0.5</f>
        <v>39</v>
      </c>
      <c r="U17" s="124">
        <v>78</v>
      </c>
      <c r="V17" s="107"/>
      <c r="W17" s="121">
        <f>AA17*AA15+AC17*AC15</f>
        <v>78</v>
      </c>
      <c r="X17" s="108"/>
      <c r="Y17" s="431"/>
      <c r="Z17" s="117"/>
      <c r="AA17" s="512">
        <v>2</v>
      </c>
      <c r="AB17" s="500"/>
      <c r="AC17" s="501">
        <v>2</v>
      </c>
      <c r="AD17" s="543"/>
      <c r="AE17" s="500"/>
      <c r="AF17" s="501"/>
      <c r="AG17" s="501"/>
      <c r="AH17" s="543"/>
      <c r="AI17" s="500"/>
      <c r="AJ17" s="501"/>
      <c r="AK17" s="501"/>
      <c r="AL17" s="543"/>
      <c r="AM17" s="500"/>
      <c r="AN17" s="501"/>
      <c r="AO17" s="501"/>
      <c r="AP17" s="543"/>
      <c r="AQ17" s="663"/>
      <c r="AR17" s="639"/>
      <c r="AS17" s="639"/>
      <c r="AT17" s="640"/>
      <c r="AU17" s="36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</row>
    <row r="18" spans="1:60" s="18" customFormat="1" ht="11.25" customHeight="1">
      <c r="A18" s="469" t="s">
        <v>34</v>
      </c>
      <c r="B18" s="709" t="s">
        <v>29</v>
      </c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09"/>
      <c r="N18" s="710"/>
      <c r="O18" s="460">
        <v>1</v>
      </c>
      <c r="P18" s="400">
        <v>2</v>
      </c>
      <c r="Q18" s="400"/>
      <c r="R18" s="445"/>
      <c r="S18" s="263">
        <f aca="true" t="shared" si="0" ref="S18:S25">T18+U18</f>
        <v>117</v>
      </c>
      <c r="T18" s="245">
        <f aca="true" t="shared" si="1" ref="T18:T25">U18*0.5</f>
        <v>39</v>
      </c>
      <c r="U18" s="124">
        <v>78</v>
      </c>
      <c r="V18" s="107">
        <f>AA18*AA15+AC18*AC15</f>
        <v>78</v>
      </c>
      <c r="W18" s="121"/>
      <c r="X18" s="108"/>
      <c r="Y18" s="431"/>
      <c r="Z18" s="117"/>
      <c r="AA18" s="512">
        <v>2</v>
      </c>
      <c r="AB18" s="500"/>
      <c r="AC18" s="501">
        <v>2</v>
      </c>
      <c r="AD18" s="543"/>
      <c r="AE18" s="500"/>
      <c r="AF18" s="501"/>
      <c r="AG18" s="501"/>
      <c r="AH18" s="543"/>
      <c r="AI18" s="500"/>
      <c r="AJ18" s="501"/>
      <c r="AK18" s="501"/>
      <c r="AL18" s="543"/>
      <c r="AM18" s="500"/>
      <c r="AN18" s="501"/>
      <c r="AO18" s="501"/>
      <c r="AP18" s="543"/>
      <c r="AQ18" s="663"/>
      <c r="AR18" s="639"/>
      <c r="AS18" s="639"/>
      <c r="AT18" s="640"/>
      <c r="AU18" s="36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</row>
    <row r="19" spans="1:60" s="18" customFormat="1" ht="11.25" customHeight="1">
      <c r="A19" s="469" t="s">
        <v>35</v>
      </c>
      <c r="B19" s="709" t="s">
        <v>16</v>
      </c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09"/>
      <c r="N19" s="710"/>
      <c r="O19" s="460">
        <v>2</v>
      </c>
      <c r="P19" s="400"/>
      <c r="Q19" s="400">
        <v>1</v>
      </c>
      <c r="R19" s="445"/>
      <c r="S19" s="263">
        <f t="shared" si="0"/>
        <v>117</v>
      </c>
      <c r="T19" s="245">
        <f t="shared" si="1"/>
        <v>39</v>
      </c>
      <c r="U19" s="124">
        <v>78</v>
      </c>
      <c r="V19" s="107">
        <v>34</v>
      </c>
      <c r="W19" s="121">
        <v>44</v>
      </c>
      <c r="X19" s="108"/>
      <c r="Y19" s="431"/>
      <c r="Z19" s="117"/>
      <c r="AA19" s="512">
        <v>2</v>
      </c>
      <c r="AB19" s="500"/>
      <c r="AC19" s="501">
        <v>2</v>
      </c>
      <c r="AD19" s="543"/>
      <c r="AE19" s="500"/>
      <c r="AF19" s="501"/>
      <c r="AG19" s="501"/>
      <c r="AH19" s="543"/>
      <c r="AI19" s="500"/>
      <c r="AJ19" s="501"/>
      <c r="AK19" s="501"/>
      <c r="AL19" s="543"/>
      <c r="AM19" s="500"/>
      <c r="AN19" s="501"/>
      <c r="AO19" s="501"/>
      <c r="AP19" s="543"/>
      <c r="AQ19" s="663"/>
      <c r="AR19" s="639"/>
      <c r="AS19" s="639"/>
      <c r="AT19" s="640"/>
      <c r="AU19" s="36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</row>
    <row r="20" spans="1:60" s="18" customFormat="1" ht="11.25" customHeight="1">
      <c r="A20" s="469" t="s">
        <v>36</v>
      </c>
      <c r="B20" s="709" t="s">
        <v>30</v>
      </c>
      <c r="C20" s="709"/>
      <c r="D20" s="709"/>
      <c r="E20" s="709"/>
      <c r="F20" s="709"/>
      <c r="G20" s="709"/>
      <c r="H20" s="709"/>
      <c r="I20" s="709"/>
      <c r="J20" s="709"/>
      <c r="K20" s="709"/>
      <c r="L20" s="709"/>
      <c r="M20" s="709"/>
      <c r="N20" s="710"/>
      <c r="O20" s="460"/>
      <c r="P20" s="400">
        <v>1.3</v>
      </c>
      <c r="Q20" s="400">
        <v>2</v>
      </c>
      <c r="R20" s="445"/>
      <c r="S20" s="263">
        <f t="shared" si="0"/>
        <v>165</v>
      </c>
      <c r="T20" s="245">
        <f t="shared" si="1"/>
        <v>55</v>
      </c>
      <c r="U20" s="124">
        <v>110</v>
      </c>
      <c r="V20" s="107">
        <v>110</v>
      </c>
      <c r="W20" s="121"/>
      <c r="X20" s="108"/>
      <c r="Y20" s="431"/>
      <c r="Z20" s="117"/>
      <c r="AA20" s="512">
        <v>2</v>
      </c>
      <c r="AB20" s="500"/>
      <c r="AC20" s="501">
        <v>2</v>
      </c>
      <c r="AD20" s="543"/>
      <c r="AE20" s="500">
        <v>2</v>
      </c>
      <c r="AF20" s="501"/>
      <c r="AG20" s="501"/>
      <c r="AH20" s="543"/>
      <c r="AI20" s="500"/>
      <c r="AJ20" s="501"/>
      <c r="AK20" s="501"/>
      <c r="AL20" s="543"/>
      <c r="AM20" s="500"/>
      <c r="AN20" s="501"/>
      <c r="AO20" s="501"/>
      <c r="AP20" s="543"/>
      <c r="AQ20" s="663"/>
      <c r="AR20" s="639"/>
      <c r="AS20" s="639"/>
      <c r="AT20" s="640"/>
      <c r="AU20" s="36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</row>
    <row r="21" spans="1:60" s="18" customFormat="1" ht="11.25" customHeight="1">
      <c r="A21" s="469" t="s">
        <v>37</v>
      </c>
      <c r="B21" s="709" t="s">
        <v>31</v>
      </c>
      <c r="C21" s="709"/>
      <c r="D21" s="709"/>
      <c r="E21" s="709"/>
      <c r="F21" s="709"/>
      <c r="G21" s="709"/>
      <c r="H21" s="709"/>
      <c r="I21" s="709"/>
      <c r="J21" s="709"/>
      <c r="K21" s="709"/>
      <c r="L21" s="709"/>
      <c r="M21" s="709"/>
      <c r="N21" s="710"/>
      <c r="O21" s="460"/>
      <c r="P21" s="400">
        <v>2</v>
      </c>
      <c r="Q21" s="400">
        <v>1</v>
      </c>
      <c r="R21" s="445"/>
      <c r="S21" s="263">
        <f t="shared" si="0"/>
        <v>117</v>
      </c>
      <c r="T21" s="245">
        <f t="shared" si="1"/>
        <v>39</v>
      </c>
      <c r="U21" s="124">
        <v>78</v>
      </c>
      <c r="V21" s="107">
        <v>78</v>
      </c>
      <c r="W21" s="121"/>
      <c r="X21" s="108"/>
      <c r="Y21" s="431"/>
      <c r="Z21" s="117"/>
      <c r="AA21" s="512">
        <v>2</v>
      </c>
      <c r="AB21" s="500"/>
      <c r="AC21" s="501">
        <v>2</v>
      </c>
      <c r="AD21" s="543"/>
      <c r="AE21" s="500"/>
      <c r="AF21" s="501"/>
      <c r="AG21" s="501"/>
      <c r="AH21" s="543"/>
      <c r="AI21" s="500"/>
      <c r="AJ21" s="501"/>
      <c r="AK21" s="501"/>
      <c r="AL21" s="543"/>
      <c r="AM21" s="500"/>
      <c r="AN21" s="501"/>
      <c r="AO21" s="501"/>
      <c r="AP21" s="543"/>
      <c r="AQ21" s="677">
        <v>10</v>
      </c>
      <c r="AR21" s="678"/>
      <c r="AS21" s="639"/>
      <c r="AT21" s="640"/>
      <c r="AU21" s="36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</row>
    <row r="22" spans="1:60" s="18" customFormat="1" ht="11.25" customHeight="1">
      <c r="A22" s="469" t="s">
        <v>38</v>
      </c>
      <c r="B22" s="709" t="s">
        <v>17</v>
      </c>
      <c r="C22" s="709"/>
      <c r="D22" s="709"/>
      <c r="E22" s="709"/>
      <c r="F22" s="709"/>
      <c r="G22" s="709"/>
      <c r="H22" s="709"/>
      <c r="I22" s="709"/>
      <c r="J22" s="709"/>
      <c r="K22" s="709"/>
      <c r="L22" s="709"/>
      <c r="M22" s="709"/>
      <c r="N22" s="710"/>
      <c r="O22" s="460"/>
      <c r="P22" s="400">
        <v>2</v>
      </c>
      <c r="Q22" s="400">
        <v>1</v>
      </c>
      <c r="R22" s="445"/>
      <c r="S22" s="263">
        <f t="shared" si="0"/>
        <v>117</v>
      </c>
      <c r="T22" s="245">
        <f t="shared" si="1"/>
        <v>39</v>
      </c>
      <c r="U22" s="124">
        <v>78</v>
      </c>
      <c r="V22" s="107"/>
      <c r="W22" s="121">
        <v>78</v>
      </c>
      <c r="X22" s="108"/>
      <c r="Y22" s="431"/>
      <c r="Z22" s="117"/>
      <c r="AA22" s="512">
        <v>2</v>
      </c>
      <c r="AB22" s="500"/>
      <c r="AC22" s="501">
        <v>2</v>
      </c>
      <c r="AD22" s="543"/>
      <c r="AE22" s="500"/>
      <c r="AF22" s="501"/>
      <c r="AG22" s="501"/>
      <c r="AH22" s="543"/>
      <c r="AI22" s="500"/>
      <c r="AJ22" s="501"/>
      <c r="AK22" s="501"/>
      <c r="AL22" s="543"/>
      <c r="AM22" s="500"/>
      <c r="AN22" s="501"/>
      <c r="AO22" s="501"/>
      <c r="AP22" s="543"/>
      <c r="AQ22" s="663"/>
      <c r="AR22" s="639"/>
      <c r="AS22" s="639"/>
      <c r="AT22" s="640"/>
      <c r="AU22" s="36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</row>
    <row r="23" spans="1:60" s="18" customFormat="1" ht="11.25" customHeight="1">
      <c r="A23" s="469" t="s">
        <v>39</v>
      </c>
      <c r="B23" s="709" t="s">
        <v>18</v>
      </c>
      <c r="C23" s="709"/>
      <c r="D23" s="709"/>
      <c r="E23" s="709"/>
      <c r="F23" s="709"/>
      <c r="G23" s="709"/>
      <c r="H23" s="709"/>
      <c r="I23" s="709"/>
      <c r="J23" s="709"/>
      <c r="K23" s="709"/>
      <c r="L23" s="709"/>
      <c r="M23" s="709"/>
      <c r="N23" s="710"/>
      <c r="O23" s="460"/>
      <c r="P23" s="400">
        <v>2</v>
      </c>
      <c r="Q23" s="400">
        <v>1</v>
      </c>
      <c r="R23" s="445"/>
      <c r="S23" s="263">
        <f t="shared" si="0"/>
        <v>117</v>
      </c>
      <c r="T23" s="245">
        <f t="shared" si="1"/>
        <v>39</v>
      </c>
      <c r="U23" s="124">
        <v>78</v>
      </c>
      <c r="V23" s="107">
        <v>78</v>
      </c>
      <c r="W23" s="121"/>
      <c r="X23" s="108"/>
      <c r="Y23" s="431"/>
      <c r="Z23" s="117"/>
      <c r="AA23" s="512">
        <v>2</v>
      </c>
      <c r="AB23" s="500"/>
      <c r="AC23" s="501">
        <v>2</v>
      </c>
      <c r="AD23" s="543"/>
      <c r="AE23" s="500"/>
      <c r="AF23" s="501"/>
      <c r="AG23" s="501"/>
      <c r="AH23" s="543"/>
      <c r="AI23" s="500"/>
      <c r="AJ23" s="501"/>
      <c r="AK23" s="501"/>
      <c r="AL23" s="543"/>
      <c r="AM23" s="500"/>
      <c r="AN23" s="501"/>
      <c r="AO23" s="501"/>
      <c r="AP23" s="543"/>
      <c r="AQ23" s="663"/>
      <c r="AR23" s="639"/>
      <c r="AS23" s="639"/>
      <c r="AT23" s="640"/>
      <c r="AU23" s="36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</row>
    <row r="24" spans="1:60" s="18" customFormat="1" ht="11.25" customHeight="1">
      <c r="A24" s="469" t="s">
        <v>40</v>
      </c>
      <c r="B24" s="709" t="s">
        <v>32</v>
      </c>
      <c r="C24" s="709"/>
      <c r="D24" s="709"/>
      <c r="E24" s="709"/>
      <c r="F24" s="709"/>
      <c r="G24" s="709"/>
      <c r="H24" s="709"/>
      <c r="I24" s="709"/>
      <c r="J24" s="709"/>
      <c r="K24" s="709"/>
      <c r="L24" s="709"/>
      <c r="M24" s="709"/>
      <c r="N24" s="710"/>
      <c r="O24" s="460">
        <v>2</v>
      </c>
      <c r="P24" s="400"/>
      <c r="Q24" s="400">
        <v>1</v>
      </c>
      <c r="R24" s="445"/>
      <c r="S24" s="263">
        <f t="shared" si="0"/>
        <v>117</v>
      </c>
      <c r="T24" s="245">
        <f t="shared" si="1"/>
        <v>39</v>
      </c>
      <c r="U24" s="124">
        <v>78</v>
      </c>
      <c r="V24" s="107">
        <v>78</v>
      </c>
      <c r="W24" s="121"/>
      <c r="X24" s="108"/>
      <c r="Y24" s="431"/>
      <c r="Z24" s="117"/>
      <c r="AA24" s="512">
        <v>2</v>
      </c>
      <c r="AB24" s="500"/>
      <c r="AC24" s="501">
        <v>2</v>
      </c>
      <c r="AD24" s="543"/>
      <c r="AE24" s="500"/>
      <c r="AF24" s="501"/>
      <c r="AG24" s="501"/>
      <c r="AH24" s="543"/>
      <c r="AI24" s="500"/>
      <c r="AJ24" s="501"/>
      <c r="AK24" s="501"/>
      <c r="AL24" s="543"/>
      <c r="AM24" s="500"/>
      <c r="AN24" s="501"/>
      <c r="AO24" s="501"/>
      <c r="AP24" s="543"/>
      <c r="AQ24" s="663"/>
      <c r="AR24" s="639"/>
      <c r="AS24" s="639"/>
      <c r="AT24" s="640"/>
      <c r="AU24" s="36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</row>
    <row r="25" spans="1:60" s="18" customFormat="1" ht="11.25" customHeight="1">
      <c r="A25" s="470" t="s">
        <v>41</v>
      </c>
      <c r="B25" s="785" t="s">
        <v>13</v>
      </c>
      <c r="C25" s="786"/>
      <c r="D25" s="786"/>
      <c r="E25" s="786"/>
      <c r="F25" s="786"/>
      <c r="G25" s="786"/>
      <c r="H25" s="786"/>
      <c r="I25" s="786"/>
      <c r="J25" s="786"/>
      <c r="K25" s="786"/>
      <c r="L25" s="786"/>
      <c r="M25" s="786"/>
      <c r="N25" s="787"/>
      <c r="O25" s="463">
        <v>3</v>
      </c>
      <c r="P25" s="402">
        <v>1</v>
      </c>
      <c r="Q25" s="402">
        <v>2</v>
      </c>
      <c r="R25" s="418"/>
      <c r="S25" s="263">
        <f t="shared" si="0"/>
        <v>165</v>
      </c>
      <c r="T25" s="242">
        <f t="shared" si="1"/>
        <v>55</v>
      </c>
      <c r="U25" s="238">
        <v>110</v>
      </c>
      <c r="V25" s="115">
        <v>110</v>
      </c>
      <c r="W25" s="150"/>
      <c r="X25" s="110"/>
      <c r="Y25" s="429"/>
      <c r="Z25" s="114"/>
      <c r="AA25" s="515">
        <v>2</v>
      </c>
      <c r="AB25" s="516"/>
      <c r="AC25" s="651">
        <v>2</v>
      </c>
      <c r="AD25" s="652"/>
      <c r="AE25" s="650">
        <v>2</v>
      </c>
      <c r="AF25" s="651"/>
      <c r="AG25" s="651"/>
      <c r="AH25" s="652"/>
      <c r="AI25" s="650"/>
      <c r="AJ25" s="651"/>
      <c r="AK25" s="651"/>
      <c r="AL25" s="652"/>
      <c r="AM25" s="650"/>
      <c r="AN25" s="651"/>
      <c r="AO25" s="651"/>
      <c r="AP25" s="652"/>
      <c r="AQ25" s="808"/>
      <c r="AR25" s="657"/>
      <c r="AS25" s="657"/>
      <c r="AT25" s="658"/>
      <c r="AU25" s="36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</row>
    <row r="26" spans="1:60" s="18" customFormat="1" ht="9" customHeight="1">
      <c r="A26" s="468" t="s">
        <v>43</v>
      </c>
      <c r="B26" s="743" t="s">
        <v>42</v>
      </c>
      <c r="C26" s="744"/>
      <c r="D26" s="744"/>
      <c r="E26" s="744"/>
      <c r="F26" s="744"/>
      <c r="G26" s="744"/>
      <c r="H26" s="744"/>
      <c r="I26" s="744"/>
      <c r="J26" s="744"/>
      <c r="K26" s="744"/>
      <c r="L26" s="744"/>
      <c r="M26" s="744"/>
      <c r="N26" s="745"/>
      <c r="O26" s="259"/>
      <c r="P26" s="405"/>
      <c r="Q26" s="405"/>
      <c r="R26" s="417"/>
      <c r="S26" s="262">
        <f>S27+S28+S29+S30</f>
        <v>972</v>
      </c>
      <c r="T26" s="290">
        <f aca="true" t="shared" si="2" ref="T26:T31">U26*0.5</f>
        <v>324</v>
      </c>
      <c r="U26" s="254">
        <f>U27+U28+U29+U30</f>
        <v>648</v>
      </c>
      <c r="V26" s="197">
        <f>V27+V28+V29+V30</f>
        <v>648</v>
      </c>
      <c r="W26" s="255"/>
      <c r="X26" s="256"/>
      <c r="Y26" s="432"/>
      <c r="Z26" s="198"/>
      <c r="AA26" s="514"/>
      <c r="AB26" s="520"/>
      <c r="AC26" s="520"/>
      <c r="AD26" s="682"/>
      <c r="AE26" s="514"/>
      <c r="AF26" s="520"/>
      <c r="AG26" s="520"/>
      <c r="AH26" s="682"/>
      <c r="AI26" s="514"/>
      <c r="AJ26" s="520"/>
      <c r="AK26" s="520"/>
      <c r="AL26" s="682"/>
      <c r="AM26" s="514"/>
      <c r="AN26" s="520"/>
      <c r="AO26" s="520"/>
      <c r="AP26" s="682"/>
      <c r="AQ26" s="679"/>
      <c r="AR26" s="680"/>
      <c r="AS26" s="661"/>
      <c r="AT26" s="662"/>
      <c r="AU26" s="44"/>
      <c r="AV26" s="42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</row>
    <row r="27" spans="1:60" s="18" customFormat="1" ht="11.25" customHeight="1">
      <c r="A27" s="469" t="s">
        <v>44</v>
      </c>
      <c r="B27" s="709" t="s">
        <v>20</v>
      </c>
      <c r="C27" s="709"/>
      <c r="D27" s="709"/>
      <c r="E27" s="709"/>
      <c r="F27" s="709"/>
      <c r="G27" s="709"/>
      <c r="H27" s="709"/>
      <c r="I27" s="709"/>
      <c r="J27" s="709"/>
      <c r="K27" s="709"/>
      <c r="L27" s="709"/>
      <c r="M27" s="709"/>
      <c r="N27" s="710"/>
      <c r="O27" s="460">
        <v>4.6</v>
      </c>
      <c r="P27" s="400"/>
      <c r="Q27" s="400">
        <v>3.5</v>
      </c>
      <c r="R27" s="445"/>
      <c r="S27" s="263">
        <f>T27+U27</f>
        <v>219</v>
      </c>
      <c r="T27" s="265">
        <f t="shared" si="2"/>
        <v>73</v>
      </c>
      <c r="U27" s="124">
        <f>AE27*AE15+AG27*AG15+AI27*AI15+AK27*AK15</f>
        <v>146</v>
      </c>
      <c r="V27" s="107">
        <v>146</v>
      </c>
      <c r="W27" s="121"/>
      <c r="X27" s="108"/>
      <c r="Y27" s="431"/>
      <c r="Z27" s="117"/>
      <c r="AA27" s="500"/>
      <c r="AB27" s="501"/>
      <c r="AC27" s="501"/>
      <c r="AD27" s="543"/>
      <c r="AE27" s="500">
        <v>2</v>
      </c>
      <c r="AF27" s="501"/>
      <c r="AG27" s="501">
        <v>2</v>
      </c>
      <c r="AH27" s="543"/>
      <c r="AI27" s="500">
        <v>2</v>
      </c>
      <c r="AJ27" s="501"/>
      <c r="AK27" s="501">
        <v>2</v>
      </c>
      <c r="AL27" s="543"/>
      <c r="AM27" s="500"/>
      <c r="AN27" s="501"/>
      <c r="AO27" s="501"/>
      <c r="AP27" s="543"/>
      <c r="AQ27" s="663"/>
      <c r="AR27" s="639"/>
      <c r="AS27" s="639"/>
      <c r="AT27" s="640"/>
      <c r="AV27" s="4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</row>
    <row r="28" spans="1:60" s="18" customFormat="1" ht="11.25" customHeight="1">
      <c r="A28" s="470" t="s">
        <v>46</v>
      </c>
      <c r="B28" s="720" t="s">
        <v>45</v>
      </c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1"/>
      <c r="O28" s="460">
        <v>2</v>
      </c>
      <c r="P28" s="400">
        <v>1</v>
      </c>
      <c r="Q28" s="400"/>
      <c r="R28" s="445"/>
      <c r="S28" s="263">
        <f>T28+U28</f>
        <v>117</v>
      </c>
      <c r="T28" s="406">
        <f t="shared" si="2"/>
        <v>39</v>
      </c>
      <c r="U28" s="238">
        <v>78</v>
      </c>
      <c r="V28" s="115">
        <v>78</v>
      </c>
      <c r="W28" s="121"/>
      <c r="X28" s="108"/>
      <c r="Y28" s="431"/>
      <c r="Z28" s="117"/>
      <c r="AA28" s="498">
        <v>2</v>
      </c>
      <c r="AB28" s="499"/>
      <c r="AC28" s="499">
        <v>2</v>
      </c>
      <c r="AD28" s="546"/>
      <c r="AE28" s="650"/>
      <c r="AF28" s="651"/>
      <c r="AG28" s="651"/>
      <c r="AH28" s="652"/>
      <c r="AI28" s="650"/>
      <c r="AJ28" s="651"/>
      <c r="AK28" s="651"/>
      <c r="AL28" s="652"/>
      <c r="AM28" s="650"/>
      <c r="AN28" s="651"/>
      <c r="AO28" s="651"/>
      <c r="AP28" s="652"/>
      <c r="AQ28" s="686">
        <v>131</v>
      </c>
      <c r="AR28" s="687"/>
      <c r="AS28" s="657"/>
      <c r="AT28" s="658"/>
      <c r="AV28" s="4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</row>
    <row r="29" spans="1:60" s="18" customFormat="1" ht="11.25" customHeight="1">
      <c r="A29" s="469" t="s">
        <v>47</v>
      </c>
      <c r="B29" s="531" t="s">
        <v>119</v>
      </c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3"/>
      <c r="O29" s="460"/>
      <c r="P29" s="400">
        <v>4</v>
      </c>
      <c r="Q29" s="400">
        <v>3</v>
      </c>
      <c r="R29" s="445"/>
      <c r="S29" s="263">
        <f>T29+U29</f>
        <v>111</v>
      </c>
      <c r="T29" s="406">
        <f t="shared" si="2"/>
        <v>37</v>
      </c>
      <c r="U29" s="124">
        <f>AA29*AA15+AC29*AC15+AE29*AE15+AG29*AG15+AI29*AI15+AK29*AK15+AM29*AM15+AO29*AO15</f>
        <v>74</v>
      </c>
      <c r="V29" s="118">
        <f>U29</f>
        <v>74</v>
      </c>
      <c r="W29" s="120"/>
      <c r="X29" s="119"/>
      <c r="Y29" s="433"/>
      <c r="Z29" s="166"/>
      <c r="AA29" s="498"/>
      <c r="AB29" s="499"/>
      <c r="AC29" s="499"/>
      <c r="AD29" s="546"/>
      <c r="AE29" s="498">
        <v>2</v>
      </c>
      <c r="AF29" s="499"/>
      <c r="AG29" s="499">
        <v>2</v>
      </c>
      <c r="AH29" s="546"/>
      <c r="AI29" s="498"/>
      <c r="AJ29" s="499"/>
      <c r="AK29" s="499"/>
      <c r="AL29" s="546"/>
      <c r="AM29" s="498"/>
      <c r="AN29" s="499"/>
      <c r="AO29" s="499"/>
      <c r="AP29" s="546"/>
      <c r="AQ29" s="663"/>
      <c r="AR29" s="639"/>
      <c r="AS29" s="639"/>
      <c r="AT29" s="640"/>
      <c r="AV29" s="4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</row>
    <row r="30" spans="1:60" s="18" customFormat="1" ht="11.25" customHeight="1" thickBot="1">
      <c r="A30" s="469" t="s">
        <v>48</v>
      </c>
      <c r="B30" s="738" t="s">
        <v>105</v>
      </c>
      <c r="C30" s="739"/>
      <c r="D30" s="739"/>
      <c r="E30" s="739"/>
      <c r="F30" s="739"/>
      <c r="G30" s="739"/>
      <c r="H30" s="739"/>
      <c r="I30" s="739"/>
      <c r="J30" s="739"/>
      <c r="K30" s="739"/>
      <c r="L30" s="739"/>
      <c r="M30" s="739"/>
      <c r="N30" s="740"/>
      <c r="O30" s="459">
        <v>3.5</v>
      </c>
      <c r="P30" s="396" t="s">
        <v>198</v>
      </c>
      <c r="Q30" s="396">
        <v>1</v>
      </c>
      <c r="R30" s="451"/>
      <c r="S30" s="263">
        <f>T30+U30</f>
        <v>525</v>
      </c>
      <c r="T30" s="265">
        <f t="shared" si="2"/>
        <v>175</v>
      </c>
      <c r="U30" s="124">
        <v>350</v>
      </c>
      <c r="V30" s="118">
        <v>350</v>
      </c>
      <c r="W30" s="120"/>
      <c r="X30" s="119"/>
      <c r="Y30" s="433"/>
      <c r="Z30" s="166"/>
      <c r="AA30" s="498">
        <v>3</v>
      </c>
      <c r="AB30" s="499"/>
      <c r="AC30" s="499">
        <v>3</v>
      </c>
      <c r="AD30" s="546"/>
      <c r="AE30" s="498">
        <v>3</v>
      </c>
      <c r="AF30" s="499"/>
      <c r="AG30" s="499">
        <v>3</v>
      </c>
      <c r="AH30" s="546"/>
      <c r="AI30" s="498">
        <v>3</v>
      </c>
      <c r="AJ30" s="499"/>
      <c r="AK30" s="499">
        <v>3</v>
      </c>
      <c r="AL30" s="546"/>
      <c r="AM30" s="498">
        <v>1</v>
      </c>
      <c r="AN30" s="499"/>
      <c r="AO30" s="499"/>
      <c r="AP30" s="546"/>
      <c r="AQ30" s="663"/>
      <c r="AR30" s="639"/>
      <c r="AS30" s="639"/>
      <c r="AT30" s="640"/>
      <c r="AU30" s="33"/>
      <c r="AV30" s="4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</row>
    <row r="31" spans="1:60" s="18" customFormat="1" ht="9" customHeight="1">
      <c r="A31" s="471" t="s">
        <v>50</v>
      </c>
      <c r="B31" s="743" t="s">
        <v>49</v>
      </c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5"/>
      <c r="O31" s="105"/>
      <c r="P31" s="405"/>
      <c r="Q31" s="405"/>
      <c r="R31" s="417"/>
      <c r="S31" s="262">
        <f>S32+S33+S34+S35+S36+S37</f>
        <v>936</v>
      </c>
      <c r="T31" s="407">
        <f t="shared" si="2"/>
        <v>312</v>
      </c>
      <c r="U31" s="254">
        <f>U32+U33+U34+U35+U36+U37</f>
        <v>624</v>
      </c>
      <c r="V31" s="197">
        <f>V32+V33+V34+V35+V37</f>
        <v>166</v>
      </c>
      <c r="W31" s="255">
        <f>W32+W33+W34+W35+W36+W37</f>
        <v>458</v>
      </c>
      <c r="X31" s="257"/>
      <c r="Y31" s="434"/>
      <c r="Z31" s="111"/>
      <c r="AA31" s="513"/>
      <c r="AB31" s="514"/>
      <c r="AC31" s="520"/>
      <c r="AD31" s="682"/>
      <c r="AE31" s="692"/>
      <c r="AF31" s="675"/>
      <c r="AG31" s="675"/>
      <c r="AH31" s="676"/>
      <c r="AI31" s="692"/>
      <c r="AJ31" s="675"/>
      <c r="AK31" s="675"/>
      <c r="AL31" s="676"/>
      <c r="AM31" s="692"/>
      <c r="AN31" s="675"/>
      <c r="AO31" s="675"/>
      <c r="AP31" s="676"/>
      <c r="AQ31" s="673">
        <f>V31+W31</f>
        <v>624</v>
      </c>
      <c r="AR31" s="674"/>
      <c r="AS31" s="664"/>
      <c r="AT31" s="665"/>
      <c r="AU31" s="869" t="s">
        <v>182</v>
      </c>
      <c r="AV31" s="870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</row>
    <row r="32" spans="1:60" s="18" customFormat="1" ht="11.25" customHeight="1">
      <c r="A32" s="472" t="s">
        <v>52</v>
      </c>
      <c r="B32" s="709" t="s">
        <v>19</v>
      </c>
      <c r="C32" s="709"/>
      <c r="D32" s="709"/>
      <c r="E32" s="709"/>
      <c r="F32" s="709"/>
      <c r="G32" s="709"/>
      <c r="H32" s="709"/>
      <c r="I32" s="709"/>
      <c r="J32" s="709"/>
      <c r="K32" s="709"/>
      <c r="L32" s="709"/>
      <c r="M32" s="709"/>
      <c r="N32" s="710"/>
      <c r="O32" s="460"/>
      <c r="P32" s="400">
        <v>5</v>
      </c>
      <c r="Q32" s="400">
        <v>4</v>
      </c>
      <c r="R32" s="445"/>
      <c r="S32" s="263">
        <f aca="true" t="shared" si="3" ref="S32:S37">T32+U32</f>
        <v>76.5</v>
      </c>
      <c r="T32" s="409">
        <f aca="true" t="shared" si="4" ref="T32:T37">U32*0.5</f>
        <v>25.5</v>
      </c>
      <c r="U32" s="124">
        <v>51</v>
      </c>
      <c r="V32" s="107">
        <v>51</v>
      </c>
      <c r="W32" s="121"/>
      <c r="X32" s="108"/>
      <c r="Y32" s="431"/>
      <c r="Z32" s="190"/>
      <c r="AA32" s="512"/>
      <c r="AB32" s="500"/>
      <c r="AC32" s="501"/>
      <c r="AD32" s="543"/>
      <c r="AE32" s="500"/>
      <c r="AF32" s="501"/>
      <c r="AG32" s="501">
        <v>1</v>
      </c>
      <c r="AH32" s="543"/>
      <c r="AI32" s="500">
        <v>2</v>
      </c>
      <c r="AJ32" s="501"/>
      <c r="AK32" s="501"/>
      <c r="AL32" s="543"/>
      <c r="AM32" s="500"/>
      <c r="AN32" s="501"/>
      <c r="AO32" s="501"/>
      <c r="AP32" s="543"/>
      <c r="AQ32" s="663"/>
      <c r="AR32" s="639"/>
      <c r="AS32" s="639">
        <v>1</v>
      </c>
      <c r="AT32" s="640"/>
      <c r="AU32" s="6">
        <v>48</v>
      </c>
      <c r="AV32" s="232">
        <f aca="true" t="shared" si="5" ref="AV32:AV37">U32-AU32</f>
        <v>3</v>
      </c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</row>
    <row r="33" spans="1:60" s="18" customFormat="1" ht="11.25" customHeight="1">
      <c r="A33" s="473" t="s">
        <v>53</v>
      </c>
      <c r="B33" s="539" t="s">
        <v>15</v>
      </c>
      <c r="C33" s="540"/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N33" s="541"/>
      <c r="O33" s="460"/>
      <c r="P33" s="400">
        <v>4</v>
      </c>
      <c r="Q33" s="400">
        <v>3</v>
      </c>
      <c r="R33" s="445"/>
      <c r="S33" s="263">
        <f t="shared" si="3"/>
        <v>79.5</v>
      </c>
      <c r="T33" s="409">
        <f t="shared" si="4"/>
        <v>26.5</v>
      </c>
      <c r="U33" s="239">
        <f>AA33*AA15+AC33*AC15+AE33*AE15+AG33*AG15+AI33*AI15+AK33*AK15+AM33*AM15+AO33*AO15</f>
        <v>53</v>
      </c>
      <c r="V33" s="151">
        <f>U33</f>
        <v>53</v>
      </c>
      <c r="W33" s="121"/>
      <c r="X33" s="251"/>
      <c r="Y33" s="435"/>
      <c r="Z33" s="117"/>
      <c r="AA33" s="512"/>
      <c r="AB33" s="500"/>
      <c r="AC33" s="684"/>
      <c r="AD33" s="685"/>
      <c r="AE33" s="500">
        <v>2</v>
      </c>
      <c r="AF33" s="501"/>
      <c r="AG33" s="501">
        <v>1</v>
      </c>
      <c r="AH33" s="543"/>
      <c r="AI33" s="691"/>
      <c r="AJ33" s="684"/>
      <c r="AK33" s="684"/>
      <c r="AL33" s="685"/>
      <c r="AM33" s="522"/>
      <c r="AN33" s="656"/>
      <c r="AO33" s="684"/>
      <c r="AP33" s="685"/>
      <c r="AQ33" s="668"/>
      <c r="AR33" s="659"/>
      <c r="AS33" s="659">
        <v>5</v>
      </c>
      <c r="AT33" s="660"/>
      <c r="AU33" s="6">
        <v>48</v>
      </c>
      <c r="AV33" s="233">
        <f t="shared" si="5"/>
        <v>5</v>
      </c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</row>
    <row r="34" spans="1:60" s="18" customFormat="1" ht="11.25" customHeight="1">
      <c r="A34" s="472" t="s">
        <v>54</v>
      </c>
      <c r="B34" s="709" t="s">
        <v>51</v>
      </c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10"/>
      <c r="O34" s="460"/>
      <c r="P34" s="400">
        <v>7.8</v>
      </c>
      <c r="Q34" s="400"/>
      <c r="R34" s="445"/>
      <c r="S34" s="263">
        <f t="shared" si="3"/>
        <v>93</v>
      </c>
      <c r="T34" s="410">
        <f t="shared" si="4"/>
        <v>31</v>
      </c>
      <c r="U34" s="124">
        <f>AA34*AA15+AC34*AC15+AE34*AE15+AG34*AG15+AI34*AI15+AK34*AK15+AM34*AM15+AO34*AO15</f>
        <v>62</v>
      </c>
      <c r="V34" s="107">
        <f>U34</f>
        <v>62</v>
      </c>
      <c r="W34" s="121"/>
      <c r="X34" s="108"/>
      <c r="Y34" s="431"/>
      <c r="Z34" s="117"/>
      <c r="AA34" s="512"/>
      <c r="AB34" s="500"/>
      <c r="AC34" s="501"/>
      <c r="AD34" s="543"/>
      <c r="AE34" s="500"/>
      <c r="AF34" s="501"/>
      <c r="AG34" s="501"/>
      <c r="AH34" s="543"/>
      <c r="AI34" s="500"/>
      <c r="AJ34" s="501"/>
      <c r="AK34" s="501"/>
      <c r="AL34" s="543"/>
      <c r="AM34" s="500">
        <v>2</v>
      </c>
      <c r="AN34" s="501"/>
      <c r="AO34" s="501">
        <v>2</v>
      </c>
      <c r="AP34" s="543"/>
      <c r="AQ34" s="663"/>
      <c r="AR34" s="639"/>
      <c r="AS34" s="639">
        <v>14</v>
      </c>
      <c r="AT34" s="640"/>
      <c r="AU34" s="230">
        <v>48</v>
      </c>
      <c r="AV34" s="233">
        <f t="shared" si="5"/>
        <v>14</v>
      </c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</row>
    <row r="35" spans="1:78" s="18" customFormat="1" ht="11.25" customHeight="1">
      <c r="A35" s="474" t="s">
        <v>55</v>
      </c>
      <c r="B35" s="736" t="s">
        <v>14</v>
      </c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7"/>
      <c r="O35" s="460">
        <v>6</v>
      </c>
      <c r="P35" s="400">
        <v>5</v>
      </c>
      <c r="Q35" s="400">
        <v>3.4</v>
      </c>
      <c r="R35" s="445"/>
      <c r="S35" s="263">
        <f t="shared" si="3"/>
        <v>219</v>
      </c>
      <c r="T35" s="411">
        <f t="shared" si="4"/>
        <v>73</v>
      </c>
      <c r="U35" s="238">
        <f>AE35*AE15+AG35*AG15+AI35*AI15+AK35*AK15</f>
        <v>146</v>
      </c>
      <c r="V35" s="126"/>
      <c r="W35" s="120">
        <f>U35</f>
        <v>146</v>
      </c>
      <c r="X35" s="119"/>
      <c r="Y35" s="433"/>
      <c r="Z35" s="166"/>
      <c r="AA35" s="518"/>
      <c r="AB35" s="519"/>
      <c r="AC35" s="644"/>
      <c r="AD35" s="645"/>
      <c r="AE35" s="519">
        <v>2</v>
      </c>
      <c r="AF35" s="644"/>
      <c r="AG35" s="644">
        <v>2</v>
      </c>
      <c r="AH35" s="645"/>
      <c r="AI35" s="519">
        <v>2</v>
      </c>
      <c r="AJ35" s="644"/>
      <c r="AK35" s="644">
        <v>2</v>
      </c>
      <c r="AL35" s="645"/>
      <c r="AM35" s="519"/>
      <c r="AN35" s="644"/>
      <c r="AO35" s="644"/>
      <c r="AP35" s="645"/>
      <c r="AQ35" s="666">
        <v>270</v>
      </c>
      <c r="AR35" s="667"/>
      <c r="AS35" s="633"/>
      <c r="AT35" s="634"/>
      <c r="AU35" s="230">
        <v>106</v>
      </c>
      <c r="AV35" s="233">
        <f t="shared" si="5"/>
        <v>40</v>
      </c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626"/>
      <c r="BH35" s="626"/>
      <c r="BI35" s="627"/>
      <c r="BJ35" s="625"/>
      <c r="BK35" s="627"/>
      <c r="BL35" s="624"/>
      <c r="BM35" s="624"/>
      <c r="BN35" s="625"/>
      <c r="BO35" s="627"/>
      <c r="BP35" s="624"/>
      <c r="BQ35" s="624"/>
      <c r="BR35" s="625"/>
      <c r="BS35" s="627"/>
      <c r="BT35" s="624"/>
      <c r="BU35" s="624"/>
      <c r="BV35" s="625"/>
      <c r="BW35" s="627"/>
      <c r="BX35" s="624"/>
      <c r="BY35" s="624"/>
      <c r="BZ35" s="625"/>
    </row>
    <row r="36" spans="1:78" s="18" customFormat="1" ht="11.25" customHeight="1">
      <c r="A36" s="472" t="s">
        <v>56</v>
      </c>
      <c r="B36" s="531" t="s">
        <v>162</v>
      </c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3"/>
      <c r="O36" s="462"/>
      <c r="P36" s="401">
        <v>8</v>
      </c>
      <c r="Q36" s="401">
        <v>6.7</v>
      </c>
      <c r="R36" s="445"/>
      <c r="S36" s="263">
        <f t="shared" si="3"/>
        <v>156</v>
      </c>
      <c r="T36" s="409">
        <f t="shared" si="4"/>
        <v>52</v>
      </c>
      <c r="U36" s="238">
        <v>104</v>
      </c>
      <c r="V36" s="126"/>
      <c r="W36" s="224">
        <v>104</v>
      </c>
      <c r="X36" s="203"/>
      <c r="Y36" s="436"/>
      <c r="Z36" s="216"/>
      <c r="AA36" s="523"/>
      <c r="AB36" s="524"/>
      <c r="AC36" s="569"/>
      <c r="AD36" s="683"/>
      <c r="AE36" s="524"/>
      <c r="AF36" s="569"/>
      <c r="AG36" s="569"/>
      <c r="AH36" s="683"/>
      <c r="AI36" s="524"/>
      <c r="AJ36" s="569"/>
      <c r="AK36" s="569">
        <v>2</v>
      </c>
      <c r="AL36" s="683"/>
      <c r="AM36" s="524">
        <v>2</v>
      </c>
      <c r="AN36" s="569"/>
      <c r="AO36" s="569">
        <v>2</v>
      </c>
      <c r="AP36" s="683"/>
      <c r="AQ36" s="220"/>
      <c r="AR36" s="221"/>
      <c r="AS36" s="589">
        <v>106</v>
      </c>
      <c r="AT36" s="590"/>
      <c r="AU36" s="230">
        <v>0</v>
      </c>
      <c r="AV36" s="233">
        <f t="shared" si="5"/>
        <v>104</v>
      </c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60" s="18" customFormat="1" ht="11.25" customHeight="1" thickBot="1">
      <c r="A37" s="474" t="s">
        <v>164</v>
      </c>
      <c r="B37" s="738" t="s">
        <v>17</v>
      </c>
      <c r="C37" s="739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40"/>
      <c r="O37" s="463"/>
      <c r="P37" s="402"/>
      <c r="Q37" s="402"/>
      <c r="R37" s="464" t="s">
        <v>214</v>
      </c>
      <c r="S37" s="263">
        <f t="shared" si="3"/>
        <v>312</v>
      </c>
      <c r="T37" s="408">
        <f t="shared" si="4"/>
        <v>104</v>
      </c>
      <c r="U37" s="240">
        <f>AE37*AE15+AG37*AG15+AI37*AI15+AK37*AK15+AM37*AM15+AO37*AO15</f>
        <v>208</v>
      </c>
      <c r="V37" s="157"/>
      <c r="W37" s="156">
        <v>208</v>
      </c>
      <c r="X37" s="158"/>
      <c r="Y37" s="437"/>
      <c r="Z37" s="167"/>
      <c r="AA37" s="693"/>
      <c r="AB37" s="621"/>
      <c r="AC37" s="622"/>
      <c r="AD37" s="623"/>
      <c r="AE37" s="621">
        <v>2</v>
      </c>
      <c r="AF37" s="622"/>
      <c r="AG37" s="622">
        <v>2</v>
      </c>
      <c r="AH37" s="623"/>
      <c r="AI37" s="621">
        <v>2</v>
      </c>
      <c r="AJ37" s="622"/>
      <c r="AK37" s="622">
        <v>2</v>
      </c>
      <c r="AL37" s="623"/>
      <c r="AM37" s="621">
        <v>2</v>
      </c>
      <c r="AN37" s="622"/>
      <c r="AO37" s="622">
        <v>2</v>
      </c>
      <c r="AP37" s="623"/>
      <c r="AQ37" s="588"/>
      <c r="AR37" s="641"/>
      <c r="AS37" s="641">
        <v>104</v>
      </c>
      <c r="AT37" s="642"/>
      <c r="AU37" s="230">
        <v>104</v>
      </c>
      <c r="AV37" s="233">
        <f t="shared" si="5"/>
        <v>104</v>
      </c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</row>
    <row r="38" spans="1:58" s="18" customFormat="1" ht="9.75" customHeight="1" thickBot="1">
      <c r="A38" s="468" t="s">
        <v>95</v>
      </c>
      <c r="B38" s="729" t="s">
        <v>57</v>
      </c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1"/>
      <c r="O38" s="151"/>
      <c r="P38" s="399"/>
      <c r="Q38" s="405"/>
      <c r="R38" s="417"/>
      <c r="S38" s="262">
        <f>S39+S40+S41+S42+S43+S44+S45+S46</f>
        <v>1378.5</v>
      </c>
      <c r="T38" s="290">
        <f>U38*0.5</f>
        <v>459.5</v>
      </c>
      <c r="U38" s="266">
        <f>U39+U40+U41+U42+U43+U44+U45+U46</f>
        <v>919</v>
      </c>
      <c r="V38" s="197">
        <f>V39+V40+V41+V42+V43+V44+V45+V46</f>
        <v>74</v>
      </c>
      <c r="W38" s="257">
        <f>W39+W40+W41+W42+W43+W44+W45+W46</f>
        <v>208</v>
      </c>
      <c r="X38" s="257">
        <f>X39+X40+X41+X42+X43+X44+X45+X46</f>
        <v>600</v>
      </c>
      <c r="Y38" s="434">
        <v>37</v>
      </c>
      <c r="Z38" s="272"/>
      <c r="AA38" s="521"/>
      <c r="AB38" s="522"/>
      <c r="AC38" s="656"/>
      <c r="AD38" s="690"/>
      <c r="AE38" s="522"/>
      <c r="AF38" s="656"/>
      <c r="AG38" s="656"/>
      <c r="AH38" s="690"/>
      <c r="AI38" s="522"/>
      <c r="AJ38" s="656"/>
      <c r="AK38" s="656"/>
      <c r="AL38" s="690"/>
      <c r="AM38" s="522"/>
      <c r="AN38" s="656"/>
      <c r="AO38" s="656"/>
      <c r="AP38" s="690"/>
      <c r="AQ38" s="669">
        <v>870</v>
      </c>
      <c r="AR38" s="670"/>
      <c r="AS38" s="647"/>
      <c r="AT38" s="648"/>
      <c r="AV38" s="234">
        <f>SUM(AV32:AV37)</f>
        <v>270</v>
      </c>
      <c r="AW38" s="71"/>
      <c r="AX38" s="71"/>
      <c r="AY38" s="71"/>
      <c r="AZ38" s="71"/>
      <c r="BA38" s="71"/>
      <c r="BB38" s="71"/>
      <c r="BC38" s="71"/>
      <c r="BD38" s="71"/>
      <c r="BE38" s="71"/>
      <c r="BF38" s="71"/>
    </row>
    <row r="39" spans="1:58" s="18" customFormat="1" ht="11.25" customHeight="1">
      <c r="A39" s="469" t="s">
        <v>96</v>
      </c>
      <c r="B39" s="711" t="s">
        <v>105</v>
      </c>
      <c r="C39" s="712"/>
      <c r="D39" s="712"/>
      <c r="E39" s="712"/>
      <c r="F39" s="712"/>
      <c r="G39" s="712"/>
      <c r="H39" s="712"/>
      <c r="I39" s="712"/>
      <c r="J39" s="712"/>
      <c r="K39" s="712"/>
      <c r="L39" s="712"/>
      <c r="M39" s="712"/>
      <c r="N39" s="713"/>
      <c r="O39" s="460">
        <v>8</v>
      </c>
      <c r="P39" s="400"/>
      <c r="Q39" s="400">
        <v>7</v>
      </c>
      <c r="R39" s="445"/>
      <c r="S39" s="263">
        <f>T39+U39</f>
        <v>93</v>
      </c>
      <c r="T39" s="291">
        <f>U39*0.5</f>
        <v>31</v>
      </c>
      <c r="U39" s="124">
        <f>AE39*AE15+AG39*AG15+AI39*AI15+AK39*AK15+AM39*AM15+AO39*AO15+AQ39*AQ15+AS39*AS15</f>
        <v>62</v>
      </c>
      <c r="V39" s="118"/>
      <c r="W39" s="119">
        <f>U39</f>
        <v>62</v>
      </c>
      <c r="X39" s="119"/>
      <c r="Y39" s="433"/>
      <c r="Z39" s="166"/>
      <c r="AA39" s="517"/>
      <c r="AB39" s="498"/>
      <c r="AC39" s="499"/>
      <c r="AD39" s="546"/>
      <c r="AE39" s="498"/>
      <c r="AF39" s="499"/>
      <c r="AG39" s="499"/>
      <c r="AH39" s="546"/>
      <c r="AI39" s="498"/>
      <c r="AJ39" s="499"/>
      <c r="AK39" s="499"/>
      <c r="AL39" s="546"/>
      <c r="AM39" s="498">
        <v>2</v>
      </c>
      <c r="AN39" s="499"/>
      <c r="AO39" s="499">
        <v>2</v>
      </c>
      <c r="AP39" s="546"/>
      <c r="AQ39" s="588"/>
      <c r="AR39" s="641"/>
      <c r="AS39" s="641"/>
      <c r="AT39" s="642"/>
      <c r="AV39" s="235">
        <v>59</v>
      </c>
      <c r="AW39" s="71"/>
      <c r="AX39" s="71"/>
      <c r="AY39" s="71"/>
      <c r="AZ39" s="71"/>
      <c r="BA39" s="71"/>
      <c r="BB39" s="71"/>
      <c r="BC39" s="71"/>
      <c r="BD39" s="71"/>
      <c r="BE39" s="71"/>
      <c r="BF39" s="71"/>
    </row>
    <row r="40" spans="1:58" s="18" customFormat="1" ht="11.25" customHeight="1" thickBot="1">
      <c r="A40" s="469" t="s">
        <v>97</v>
      </c>
      <c r="B40" s="531" t="s">
        <v>106</v>
      </c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3"/>
      <c r="O40" s="459">
        <v>6</v>
      </c>
      <c r="P40" s="396">
        <v>4.5</v>
      </c>
      <c r="Q40" s="396">
        <v>3</v>
      </c>
      <c r="R40" s="450"/>
      <c r="S40" s="263">
        <f aca="true" t="shared" si="6" ref="S40:S46">T40+U40</f>
        <v>219</v>
      </c>
      <c r="T40" s="291">
        <f aca="true" t="shared" si="7" ref="T40:T46">U40*0.5</f>
        <v>73</v>
      </c>
      <c r="U40" s="124">
        <f>AA40*AA15+AC40*AC15+AE40*AE15+AG40*AG15+AI40*AI15+AK40*AK15+AM40*AM15+AO40*AO15</f>
        <v>146</v>
      </c>
      <c r="V40" s="118"/>
      <c r="W40" s="119">
        <f>U40</f>
        <v>146</v>
      </c>
      <c r="X40" s="119"/>
      <c r="Y40" s="433"/>
      <c r="Z40" s="166"/>
      <c r="AA40" s="517"/>
      <c r="AB40" s="498"/>
      <c r="AC40" s="499"/>
      <c r="AD40" s="546"/>
      <c r="AE40" s="498">
        <v>2</v>
      </c>
      <c r="AF40" s="499"/>
      <c r="AG40" s="499">
        <v>2</v>
      </c>
      <c r="AH40" s="546"/>
      <c r="AI40" s="498">
        <v>2</v>
      </c>
      <c r="AJ40" s="499"/>
      <c r="AK40" s="499">
        <v>2</v>
      </c>
      <c r="AL40" s="546"/>
      <c r="AM40" s="498"/>
      <c r="AN40" s="499"/>
      <c r="AO40" s="499"/>
      <c r="AP40" s="546"/>
      <c r="AQ40" s="588"/>
      <c r="AR40" s="641"/>
      <c r="AS40" s="641"/>
      <c r="AT40" s="642"/>
      <c r="AV40" s="235">
        <v>247</v>
      </c>
      <c r="AW40" s="71"/>
      <c r="AX40" s="71"/>
      <c r="AY40" s="71"/>
      <c r="AZ40" s="71"/>
      <c r="BA40" s="71"/>
      <c r="BB40" s="71"/>
      <c r="BC40" s="71"/>
      <c r="BD40" s="71"/>
      <c r="BE40" s="71"/>
      <c r="BF40" s="71"/>
    </row>
    <row r="41" spans="1:58" s="18" customFormat="1" ht="11.25" customHeight="1" thickBot="1">
      <c r="A41" s="469" t="s">
        <v>98</v>
      </c>
      <c r="B41" s="531" t="s">
        <v>107</v>
      </c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3"/>
      <c r="O41" s="459">
        <v>5</v>
      </c>
      <c r="P41" s="396" t="s">
        <v>199</v>
      </c>
      <c r="Q41" s="396" t="s">
        <v>210</v>
      </c>
      <c r="R41" s="450"/>
      <c r="S41" s="263">
        <f t="shared" si="6"/>
        <v>429</v>
      </c>
      <c r="T41" s="291">
        <f t="shared" si="7"/>
        <v>143</v>
      </c>
      <c r="U41" s="124">
        <f>AA41*AA15+AC41*AC15+AE41*AE15+AG41*AG15+AI41*AI15+AK41*AK15+AM41*AM15+AO41*AO15</f>
        <v>286</v>
      </c>
      <c r="V41" s="118"/>
      <c r="W41" s="119"/>
      <c r="X41" s="119">
        <f>U41</f>
        <v>286</v>
      </c>
      <c r="Y41" s="433"/>
      <c r="Z41" s="166"/>
      <c r="AA41" s="517">
        <v>2</v>
      </c>
      <c r="AB41" s="498"/>
      <c r="AC41" s="579">
        <v>2</v>
      </c>
      <c r="AD41" s="580"/>
      <c r="AE41" s="542">
        <v>2</v>
      </c>
      <c r="AF41" s="498"/>
      <c r="AG41" s="579">
        <v>2</v>
      </c>
      <c r="AH41" s="580"/>
      <c r="AI41" s="542">
        <v>2</v>
      </c>
      <c r="AJ41" s="498"/>
      <c r="AK41" s="579">
        <v>2</v>
      </c>
      <c r="AL41" s="580"/>
      <c r="AM41" s="542">
        <v>2</v>
      </c>
      <c r="AN41" s="498"/>
      <c r="AO41" s="579">
        <v>2</v>
      </c>
      <c r="AP41" s="580"/>
      <c r="AQ41" s="587"/>
      <c r="AR41" s="588"/>
      <c r="AS41" s="589"/>
      <c r="AT41" s="590"/>
      <c r="AV41" s="231">
        <f>SUM(AV38:AV40)</f>
        <v>576</v>
      </c>
      <c r="AW41" s="71"/>
      <c r="AX41" s="71"/>
      <c r="AY41" s="71"/>
      <c r="AZ41" s="71"/>
      <c r="BA41" s="71"/>
      <c r="BB41" s="71"/>
      <c r="BC41" s="71"/>
      <c r="BD41" s="71"/>
      <c r="BE41" s="71"/>
      <c r="BF41" s="71"/>
    </row>
    <row r="42" spans="1:58" s="18" customFormat="1" ht="11.25" customHeight="1">
      <c r="A42" s="469" t="s">
        <v>99</v>
      </c>
      <c r="B42" s="531" t="s">
        <v>112</v>
      </c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3"/>
      <c r="O42" s="460">
        <v>2</v>
      </c>
      <c r="P42" s="400"/>
      <c r="Q42" s="400">
        <v>1</v>
      </c>
      <c r="R42" s="445"/>
      <c r="S42" s="263">
        <f t="shared" si="6"/>
        <v>117</v>
      </c>
      <c r="T42" s="291">
        <f t="shared" si="7"/>
        <v>39</v>
      </c>
      <c r="U42" s="124">
        <f>AA42*AA15+AC42*AC15</f>
        <v>78</v>
      </c>
      <c r="V42" s="118"/>
      <c r="W42" s="119"/>
      <c r="X42" s="119">
        <v>78</v>
      </c>
      <c r="Y42" s="433"/>
      <c r="Z42" s="166"/>
      <c r="AA42" s="517">
        <v>2</v>
      </c>
      <c r="AB42" s="498"/>
      <c r="AC42" s="579">
        <v>2</v>
      </c>
      <c r="AD42" s="580"/>
      <c r="AE42" s="542"/>
      <c r="AF42" s="498"/>
      <c r="AG42" s="579"/>
      <c r="AH42" s="580"/>
      <c r="AI42" s="542"/>
      <c r="AJ42" s="498"/>
      <c r="AK42" s="579"/>
      <c r="AL42" s="580"/>
      <c r="AM42" s="542"/>
      <c r="AN42" s="498"/>
      <c r="AO42" s="579"/>
      <c r="AP42" s="580"/>
      <c r="AQ42" s="671">
        <v>59</v>
      </c>
      <c r="AR42" s="672"/>
      <c r="AS42" s="589"/>
      <c r="AT42" s="590"/>
      <c r="AV42" s="235">
        <v>133</v>
      </c>
      <c r="AW42" s="71"/>
      <c r="AX42" s="71"/>
      <c r="AY42" s="71"/>
      <c r="AZ42" s="71"/>
      <c r="BA42" s="71"/>
      <c r="BB42" s="71"/>
      <c r="BC42" s="71"/>
      <c r="BD42" s="71"/>
      <c r="BE42" s="71"/>
      <c r="BF42" s="71"/>
    </row>
    <row r="43" spans="1:58" s="18" customFormat="1" ht="11.25" customHeight="1">
      <c r="A43" s="469" t="s">
        <v>108</v>
      </c>
      <c r="B43" s="531" t="s">
        <v>113</v>
      </c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533"/>
      <c r="O43" s="459">
        <v>5.7</v>
      </c>
      <c r="P43" s="396">
        <v>4.6</v>
      </c>
      <c r="Q43" s="396">
        <v>3</v>
      </c>
      <c r="R43" s="450"/>
      <c r="S43" s="263">
        <f t="shared" si="6"/>
        <v>261</v>
      </c>
      <c r="T43" s="291">
        <f t="shared" si="7"/>
        <v>87</v>
      </c>
      <c r="U43" s="124">
        <v>174</v>
      </c>
      <c r="V43" s="118"/>
      <c r="W43" s="119"/>
      <c r="X43" s="119">
        <v>174</v>
      </c>
      <c r="Y43" s="433"/>
      <c r="Z43" s="166"/>
      <c r="AA43" s="517"/>
      <c r="AB43" s="498"/>
      <c r="AC43" s="579"/>
      <c r="AD43" s="580"/>
      <c r="AE43" s="542">
        <v>2</v>
      </c>
      <c r="AF43" s="498"/>
      <c r="AG43" s="579">
        <v>2</v>
      </c>
      <c r="AH43" s="580"/>
      <c r="AI43" s="542">
        <v>2</v>
      </c>
      <c r="AJ43" s="498"/>
      <c r="AK43" s="579">
        <v>2</v>
      </c>
      <c r="AL43" s="580"/>
      <c r="AM43" s="542">
        <v>2</v>
      </c>
      <c r="AN43" s="498"/>
      <c r="AO43" s="579"/>
      <c r="AP43" s="580"/>
      <c r="AQ43" s="587"/>
      <c r="AR43" s="588"/>
      <c r="AS43" s="589"/>
      <c r="AT43" s="590"/>
      <c r="AV43" s="237"/>
      <c r="AW43" s="71"/>
      <c r="AX43" s="71"/>
      <c r="AY43" s="71"/>
      <c r="AZ43" s="71"/>
      <c r="BA43" s="71"/>
      <c r="BB43" s="71"/>
      <c r="BC43" s="71"/>
      <c r="BD43" s="71"/>
      <c r="BE43" s="71"/>
      <c r="BF43" s="71"/>
    </row>
    <row r="44" spans="1:58" s="18" customFormat="1" ht="11.25" customHeight="1">
      <c r="A44" s="469" t="s">
        <v>109</v>
      </c>
      <c r="B44" s="531" t="s">
        <v>114</v>
      </c>
      <c r="C44" s="532"/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533"/>
      <c r="O44" s="459"/>
      <c r="P44" s="396">
        <v>8</v>
      </c>
      <c r="Q44" s="396">
        <v>7</v>
      </c>
      <c r="R44" s="450"/>
      <c r="S44" s="263">
        <f t="shared" si="6"/>
        <v>93</v>
      </c>
      <c r="T44" s="291">
        <f t="shared" si="7"/>
        <v>31</v>
      </c>
      <c r="U44" s="124">
        <v>62</v>
      </c>
      <c r="V44" s="118"/>
      <c r="W44" s="119"/>
      <c r="X44" s="119">
        <v>62</v>
      </c>
      <c r="Y44" s="433"/>
      <c r="Z44" s="166"/>
      <c r="AA44" s="517"/>
      <c r="AB44" s="498"/>
      <c r="AC44" s="579"/>
      <c r="AD44" s="580"/>
      <c r="AE44" s="542"/>
      <c r="AF44" s="498"/>
      <c r="AG44" s="579"/>
      <c r="AH44" s="580"/>
      <c r="AI44" s="542"/>
      <c r="AJ44" s="498"/>
      <c r="AK44" s="579"/>
      <c r="AL44" s="580"/>
      <c r="AM44" s="542">
        <v>2</v>
      </c>
      <c r="AN44" s="498"/>
      <c r="AO44" s="579">
        <v>2</v>
      </c>
      <c r="AP44" s="580"/>
      <c r="AQ44" s="587"/>
      <c r="AR44" s="588"/>
      <c r="AS44" s="589"/>
      <c r="AT44" s="590"/>
      <c r="AV44" s="38"/>
      <c r="AW44" s="71"/>
      <c r="AX44" s="71"/>
      <c r="AY44" s="71"/>
      <c r="AZ44" s="71"/>
      <c r="BA44" s="71"/>
      <c r="BB44" s="71"/>
      <c r="BC44" s="71"/>
      <c r="BD44" s="71"/>
      <c r="BE44" s="71"/>
      <c r="BF44" s="71"/>
    </row>
    <row r="45" spans="1:58" s="18" customFormat="1" ht="11.25" customHeight="1">
      <c r="A45" s="469" t="s">
        <v>110</v>
      </c>
      <c r="B45" s="531" t="s">
        <v>115</v>
      </c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3"/>
      <c r="O45" s="460"/>
      <c r="P45" s="400">
        <v>4</v>
      </c>
      <c r="Q45" s="400">
        <v>3</v>
      </c>
      <c r="R45" s="445"/>
      <c r="S45" s="263">
        <f t="shared" si="6"/>
        <v>55.5</v>
      </c>
      <c r="T45" s="291">
        <f t="shared" si="7"/>
        <v>18.5</v>
      </c>
      <c r="U45" s="124">
        <f>AE45*AE15+AG45*AG15+AI45*AI15+AK45*AK15</f>
        <v>37</v>
      </c>
      <c r="V45" s="118"/>
      <c r="W45" s="119"/>
      <c r="X45" s="119"/>
      <c r="Y45" s="433">
        <v>37</v>
      </c>
      <c r="Z45" s="166"/>
      <c r="AA45" s="517"/>
      <c r="AB45" s="498"/>
      <c r="AC45" s="579"/>
      <c r="AD45" s="580"/>
      <c r="AE45" s="542">
        <v>1</v>
      </c>
      <c r="AF45" s="498"/>
      <c r="AG45" s="579">
        <v>1</v>
      </c>
      <c r="AH45" s="580"/>
      <c r="AI45" s="542"/>
      <c r="AJ45" s="498"/>
      <c r="AK45" s="579"/>
      <c r="AL45" s="580"/>
      <c r="AM45" s="542"/>
      <c r="AN45" s="498"/>
      <c r="AO45" s="579"/>
      <c r="AP45" s="580"/>
      <c r="AQ45" s="587"/>
      <c r="AR45" s="588"/>
      <c r="AS45" s="589"/>
      <c r="AT45" s="590"/>
      <c r="AV45" s="38"/>
      <c r="AW45" s="71"/>
      <c r="AX45" s="71"/>
      <c r="AY45" s="71"/>
      <c r="AZ45" s="71"/>
      <c r="BA45" s="71"/>
      <c r="BB45" s="71"/>
      <c r="BC45" s="71"/>
      <c r="BD45" s="71"/>
      <c r="BE45" s="71"/>
      <c r="BF45" s="71"/>
    </row>
    <row r="46" spans="1:58" s="18" customFormat="1" ht="11.25" customHeight="1">
      <c r="A46" s="469" t="s">
        <v>111</v>
      </c>
      <c r="B46" s="531" t="s">
        <v>58</v>
      </c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3"/>
      <c r="O46" s="460"/>
      <c r="P46" s="400">
        <v>4</v>
      </c>
      <c r="Q46" s="400">
        <v>3</v>
      </c>
      <c r="R46" s="445"/>
      <c r="S46" s="263">
        <f t="shared" si="6"/>
        <v>111</v>
      </c>
      <c r="T46" s="291">
        <f t="shared" si="7"/>
        <v>37</v>
      </c>
      <c r="U46" s="238">
        <f>AE46*AE15+AG46*AG15</f>
        <v>74</v>
      </c>
      <c r="V46" s="126">
        <f>U46</f>
        <v>74</v>
      </c>
      <c r="W46" s="203"/>
      <c r="X46" s="203"/>
      <c r="Y46" s="436"/>
      <c r="Z46" s="216"/>
      <c r="AA46" s="517"/>
      <c r="AB46" s="498"/>
      <c r="AC46" s="579"/>
      <c r="AD46" s="580"/>
      <c r="AE46" s="542">
        <v>2</v>
      </c>
      <c r="AF46" s="498"/>
      <c r="AG46" s="579">
        <v>2</v>
      </c>
      <c r="AH46" s="580"/>
      <c r="AI46" s="542"/>
      <c r="AJ46" s="498"/>
      <c r="AK46" s="579"/>
      <c r="AL46" s="580"/>
      <c r="AM46" s="542"/>
      <c r="AN46" s="498"/>
      <c r="AO46" s="579"/>
      <c r="AP46" s="580"/>
      <c r="AQ46" s="587"/>
      <c r="AR46" s="588"/>
      <c r="AS46" s="589"/>
      <c r="AT46" s="590"/>
      <c r="AV46" s="48"/>
      <c r="AW46" s="71"/>
      <c r="AX46" s="71"/>
      <c r="AY46" s="71"/>
      <c r="AZ46" s="71"/>
      <c r="BA46" s="71"/>
      <c r="BB46" s="71"/>
      <c r="BC46" s="71"/>
      <c r="BD46" s="71"/>
      <c r="BE46" s="71"/>
      <c r="BF46" s="71"/>
    </row>
    <row r="47" spans="1:58" s="18" customFormat="1" ht="11.25" customHeight="1" hidden="1">
      <c r="A47" s="475"/>
      <c r="B47" s="281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3"/>
      <c r="O47" s="123"/>
      <c r="P47" s="403"/>
      <c r="Q47" s="403"/>
      <c r="R47" s="416"/>
      <c r="S47" s="292">
        <f>S38+S31+S26+S16</f>
        <v>4435.5</v>
      </c>
      <c r="T47" s="293">
        <f>S47*0.333</f>
        <v>1477.0215</v>
      </c>
      <c r="U47" s="294">
        <f>U38+U31+U26+U16</f>
        <v>2957</v>
      </c>
      <c r="V47" s="157"/>
      <c r="W47" s="156"/>
      <c r="X47" s="156"/>
      <c r="Y47" s="438"/>
      <c r="Z47" s="167"/>
      <c r="AA47" s="223"/>
      <c r="AB47" s="222"/>
      <c r="AC47" s="284"/>
      <c r="AD47" s="285"/>
      <c r="AE47" s="223"/>
      <c r="AF47" s="222"/>
      <c r="AG47" s="284"/>
      <c r="AH47" s="285"/>
      <c r="AI47" s="223"/>
      <c r="AJ47" s="222"/>
      <c r="AK47" s="284"/>
      <c r="AL47" s="285"/>
      <c r="AM47" s="223"/>
      <c r="AN47" s="222"/>
      <c r="AO47" s="284"/>
      <c r="AP47" s="285"/>
      <c r="AQ47" s="286"/>
      <c r="AR47" s="287"/>
      <c r="AS47" s="288"/>
      <c r="AT47" s="289"/>
      <c r="AV47" s="48"/>
      <c r="AW47" s="71"/>
      <c r="AX47" s="71"/>
      <c r="AY47" s="71"/>
      <c r="AZ47" s="71"/>
      <c r="BA47" s="71"/>
      <c r="BB47" s="71"/>
      <c r="BC47" s="71"/>
      <c r="BD47" s="71"/>
      <c r="BE47" s="71"/>
      <c r="BF47" s="71"/>
    </row>
    <row r="48" spans="1:58" s="228" customFormat="1" ht="11.25" customHeight="1">
      <c r="A48" s="476"/>
      <c r="B48" s="857" t="s">
        <v>163</v>
      </c>
      <c r="C48" s="858"/>
      <c r="D48" s="858"/>
      <c r="E48" s="858"/>
      <c r="F48" s="858"/>
      <c r="G48" s="858"/>
      <c r="H48" s="858"/>
      <c r="I48" s="858"/>
      <c r="J48" s="858"/>
      <c r="K48" s="858"/>
      <c r="L48" s="858"/>
      <c r="M48" s="858"/>
      <c r="N48" s="859"/>
      <c r="O48" s="229"/>
      <c r="P48" s="404"/>
      <c r="Q48" s="404"/>
      <c r="R48" s="419"/>
      <c r="S48" s="295">
        <v>2261</v>
      </c>
      <c r="T48" s="296">
        <f>S48*0.333</f>
        <v>752.913</v>
      </c>
      <c r="U48" s="297">
        <f>U60+U57+U49</f>
        <v>1507</v>
      </c>
      <c r="V48" s="153"/>
      <c r="W48" s="152"/>
      <c r="X48" s="152" t="s">
        <v>143</v>
      </c>
      <c r="Y48" s="414"/>
      <c r="Z48" s="111"/>
      <c r="AA48" s="514"/>
      <c r="AB48" s="520"/>
      <c r="AC48" s="520"/>
      <c r="AD48" s="682"/>
      <c r="AE48" s="514"/>
      <c r="AF48" s="520"/>
      <c r="AG48" s="520"/>
      <c r="AH48" s="682"/>
      <c r="AI48" s="514"/>
      <c r="AJ48" s="520"/>
      <c r="AK48" s="520"/>
      <c r="AL48" s="682"/>
      <c r="AM48" s="514"/>
      <c r="AN48" s="520"/>
      <c r="AO48" s="520"/>
      <c r="AP48" s="682"/>
      <c r="AQ48" s="236">
        <v>114</v>
      </c>
      <c r="AR48" s="225"/>
      <c r="AS48" s="279"/>
      <c r="AT48" s="280">
        <f>U38+U31+U26+U16</f>
        <v>2957</v>
      </c>
      <c r="AU48" s="226">
        <v>2957</v>
      </c>
      <c r="AV48" s="227">
        <v>4346.16455772114</v>
      </c>
      <c r="AW48" s="71"/>
      <c r="AX48" s="71"/>
      <c r="AY48" s="71"/>
      <c r="AZ48" s="71"/>
      <c r="BA48" s="71"/>
      <c r="BB48" s="71"/>
      <c r="BC48" s="71"/>
      <c r="BD48" s="71"/>
      <c r="BE48" s="71"/>
      <c r="BF48" s="71"/>
    </row>
    <row r="49" spans="1:58" s="162" customFormat="1" ht="9.75" customHeight="1">
      <c r="A49" s="477" t="s">
        <v>59</v>
      </c>
      <c r="B49" s="507" t="s">
        <v>174</v>
      </c>
      <c r="C49" s="508"/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9"/>
      <c r="O49" s="105"/>
      <c r="P49" s="405"/>
      <c r="Q49" s="405"/>
      <c r="R49" s="417"/>
      <c r="S49" s="262">
        <f>S50+S51+S52+S53+S54+S55+S56</f>
        <v>1587</v>
      </c>
      <c r="T49" s="264">
        <f>U49*0.5</f>
        <v>529</v>
      </c>
      <c r="U49" s="258">
        <f>U50+U51+U52+U53+U54+U55+U56</f>
        <v>1058</v>
      </c>
      <c r="V49" s="197">
        <v>286</v>
      </c>
      <c r="W49" s="257">
        <f>W50+W51+W52+W53+W54+W55+W56</f>
        <v>79</v>
      </c>
      <c r="X49" s="257"/>
      <c r="Y49" s="434">
        <v>105</v>
      </c>
      <c r="Z49" s="271">
        <f>Z50+Z51+Z52+Z53+Z54+Z55+Z56</f>
        <v>588</v>
      </c>
      <c r="AA49" s="615"/>
      <c r="AB49" s="616"/>
      <c r="AC49" s="581"/>
      <c r="AD49" s="582"/>
      <c r="AE49" s="583"/>
      <c r="AF49" s="581"/>
      <c r="AG49" s="581"/>
      <c r="AH49" s="582"/>
      <c r="AI49" s="583"/>
      <c r="AJ49" s="581"/>
      <c r="AK49" s="581"/>
      <c r="AL49" s="582"/>
      <c r="AM49" s="583"/>
      <c r="AN49" s="581"/>
      <c r="AO49" s="581"/>
      <c r="AP49" s="582"/>
      <c r="AQ49" s="593">
        <f>W49+Z49</f>
        <v>667</v>
      </c>
      <c r="AR49" s="594"/>
      <c r="AS49" s="628">
        <f>T38+T31+T26+T16</f>
        <v>1478.5</v>
      </c>
      <c r="AT49" s="629"/>
      <c r="AU49" s="160">
        <v>1447.2727977211396</v>
      </c>
      <c r="AV49" s="161"/>
      <c r="AW49" s="71"/>
      <c r="AX49" s="71"/>
      <c r="AY49" s="71"/>
      <c r="AZ49" s="71"/>
      <c r="BA49" s="71"/>
      <c r="BB49" s="71"/>
      <c r="BC49" s="71"/>
      <c r="BD49" s="71"/>
      <c r="BE49" s="71"/>
      <c r="BF49" s="71"/>
    </row>
    <row r="50" spans="1:48" s="71" customFormat="1" ht="11.25" customHeight="1">
      <c r="A50" s="469" t="s">
        <v>148</v>
      </c>
      <c r="B50" s="724" t="s">
        <v>149</v>
      </c>
      <c r="C50" s="724"/>
      <c r="D50" s="724"/>
      <c r="E50" s="724"/>
      <c r="F50" s="724"/>
      <c r="G50" s="724"/>
      <c r="H50" s="724"/>
      <c r="I50" s="724"/>
      <c r="J50" s="724"/>
      <c r="K50" s="724"/>
      <c r="L50" s="724"/>
      <c r="M50" s="724"/>
      <c r="N50" s="725"/>
      <c r="O50" s="459" t="s">
        <v>204</v>
      </c>
      <c r="P50" s="396">
        <v>2.8</v>
      </c>
      <c r="Q50" s="396" t="s">
        <v>205</v>
      </c>
      <c r="R50" s="450"/>
      <c r="S50" s="263">
        <f>T50+U50</f>
        <v>429</v>
      </c>
      <c r="T50" s="245">
        <f>U50*0.5</f>
        <v>143</v>
      </c>
      <c r="U50" s="172">
        <f>AA50*AA15+AC50*AC15+AE50*AE15+AG50*AG15+AI50*AI15+AK50*AK15+AM50*AM15+AO50*AO15</f>
        <v>286</v>
      </c>
      <c r="V50" s="118"/>
      <c r="W50" s="119"/>
      <c r="X50" s="119"/>
      <c r="Y50" s="433"/>
      <c r="Z50" s="166">
        <f>U50</f>
        <v>286</v>
      </c>
      <c r="AA50" s="498">
        <v>2</v>
      </c>
      <c r="AB50" s="499"/>
      <c r="AC50" s="499">
        <v>2</v>
      </c>
      <c r="AD50" s="546"/>
      <c r="AE50" s="498">
        <v>2</v>
      </c>
      <c r="AF50" s="499"/>
      <c r="AG50" s="499">
        <v>2</v>
      </c>
      <c r="AH50" s="546"/>
      <c r="AI50" s="498">
        <v>2</v>
      </c>
      <c r="AJ50" s="499"/>
      <c r="AK50" s="499">
        <v>2</v>
      </c>
      <c r="AL50" s="546"/>
      <c r="AM50" s="498">
        <v>2</v>
      </c>
      <c r="AN50" s="499"/>
      <c r="AO50" s="499">
        <v>2</v>
      </c>
      <c r="AP50" s="546"/>
      <c r="AQ50" s="586"/>
      <c r="AR50" s="584"/>
      <c r="AS50" s="591">
        <f>S38+S31+S26+S16</f>
        <v>4435.5</v>
      </c>
      <c r="AT50" s="592"/>
      <c r="AU50" s="163">
        <v>4346.16455772114</v>
      </c>
      <c r="AV50" s="164"/>
    </row>
    <row r="51" spans="1:48" s="71" customFormat="1" ht="11.25" customHeight="1">
      <c r="A51" s="470" t="s">
        <v>150</v>
      </c>
      <c r="B51" s="724" t="s">
        <v>116</v>
      </c>
      <c r="C51" s="724"/>
      <c r="D51" s="724"/>
      <c r="E51" s="724"/>
      <c r="F51" s="724"/>
      <c r="G51" s="724"/>
      <c r="H51" s="724"/>
      <c r="I51" s="724"/>
      <c r="J51" s="724"/>
      <c r="K51" s="724"/>
      <c r="L51" s="724"/>
      <c r="M51" s="724"/>
      <c r="N51" s="725"/>
      <c r="O51" s="459">
        <v>8</v>
      </c>
      <c r="P51" s="396">
        <v>7</v>
      </c>
      <c r="Q51" s="396">
        <v>6</v>
      </c>
      <c r="R51" s="450"/>
      <c r="S51" s="263">
        <f aca="true" t="shared" si="8" ref="S51:S56">T51+U51</f>
        <v>135</v>
      </c>
      <c r="T51" s="245">
        <f aca="true" t="shared" si="9" ref="T51:T56">U51*0.5</f>
        <v>45</v>
      </c>
      <c r="U51" s="172">
        <f>AA51*AA15+AC51*AC15+AE51*AE15+AG51*AG15+AI51*AI15+AK51*AK15+AM51*AM15+AO51*AO15</f>
        <v>90</v>
      </c>
      <c r="V51" s="118"/>
      <c r="W51" s="119">
        <v>42</v>
      </c>
      <c r="X51" s="119"/>
      <c r="Y51" s="433"/>
      <c r="Z51" s="166">
        <v>48</v>
      </c>
      <c r="AA51" s="498"/>
      <c r="AB51" s="499"/>
      <c r="AC51" s="499"/>
      <c r="AD51" s="546"/>
      <c r="AE51" s="498"/>
      <c r="AF51" s="499"/>
      <c r="AG51" s="499"/>
      <c r="AH51" s="546"/>
      <c r="AI51" s="498"/>
      <c r="AJ51" s="499"/>
      <c r="AK51" s="499">
        <v>2</v>
      </c>
      <c r="AL51" s="546"/>
      <c r="AM51" s="498">
        <v>1</v>
      </c>
      <c r="AN51" s="499"/>
      <c r="AO51" s="499">
        <v>2</v>
      </c>
      <c r="AP51" s="546"/>
      <c r="AQ51" s="586"/>
      <c r="AR51" s="584"/>
      <c r="AS51" s="584"/>
      <c r="AT51" s="585"/>
      <c r="AU51" s="163"/>
      <c r="AV51" s="164"/>
    </row>
    <row r="52" spans="1:48" s="71" customFormat="1" ht="11.25" customHeight="1">
      <c r="A52" s="469" t="s">
        <v>151</v>
      </c>
      <c r="B52" s="741" t="s">
        <v>117</v>
      </c>
      <c r="C52" s="741"/>
      <c r="D52" s="741"/>
      <c r="E52" s="741"/>
      <c r="F52" s="741"/>
      <c r="G52" s="741"/>
      <c r="H52" s="741"/>
      <c r="I52" s="741"/>
      <c r="J52" s="741"/>
      <c r="K52" s="741"/>
      <c r="L52" s="741"/>
      <c r="M52" s="741"/>
      <c r="N52" s="742"/>
      <c r="O52" s="459">
        <v>5</v>
      </c>
      <c r="P52" s="396">
        <v>4</v>
      </c>
      <c r="Q52" s="396">
        <v>2.3</v>
      </c>
      <c r="R52" s="450"/>
      <c r="S52" s="263">
        <f t="shared" si="8"/>
        <v>157.5</v>
      </c>
      <c r="T52" s="245">
        <f t="shared" si="9"/>
        <v>52.5</v>
      </c>
      <c r="U52" s="172">
        <f>AA52*AA15+AC52*AC15+AE52*AE15+AG52*AG15+AI52*AI15+AK52*AK15+AM52*AM15+AO52*AO15</f>
        <v>105</v>
      </c>
      <c r="V52" s="118"/>
      <c r="W52" s="119"/>
      <c r="X52" s="119"/>
      <c r="Y52" s="433">
        <v>105</v>
      </c>
      <c r="Z52" s="166"/>
      <c r="AA52" s="498"/>
      <c r="AB52" s="499"/>
      <c r="AC52" s="499">
        <v>1</v>
      </c>
      <c r="AD52" s="546"/>
      <c r="AE52" s="498">
        <v>1</v>
      </c>
      <c r="AF52" s="499"/>
      <c r="AG52" s="499">
        <v>1</v>
      </c>
      <c r="AH52" s="546"/>
      <c r="AI52" s="498">
        <v>3</v>
      </c>
      <c r="AJ52" s="499"/>
      <c r="AK52" s="499"/>
      <c r="AL52" s="546"/>
      <c r="AM52" s="498"/>
      <c r="AN52" s="499"/>
      <c r="AO52" s="499"/>
      <c r="AP52" s="546"/>
      <c r="AQ52" s="586"/>
      <c r="AR52" s="584"/>
      <c r="AS52" s="584"/>
      <c r="AT52" s="585"/>
      <c r="AU52" s="72"/>
      <c r="AV52" s="73"/>
    </row>
    <row r="53" spans="1:48" s="71" customFormat="1" ht="11.25" customHeight="1">
      <c r="A53" s="486" t="s">
        <v>152</v>
      </c>
      <c r="B53" s="724" t="s">
        <v>153</v>
      </c>
      <c r="C53" s="724"/>
      <c r="D53" s="724"/>
      <c r="E53" s="724"/>
      <c r="F53" s="724"/>
      <c r="G53" s="724"/>
      <c r="H53" s="724"/>
      <c r="I53" s="724"/>
      <c r="J53" s="724"/>
      <c r="K53" s="724"/>
      <c r="L53" s="724"/>
      <c r="M53" s="724"/>
      <c r="N53" s="725"/>
      <c r="O53" s="459">
        <v>4</v>
      </c>
      <c r="P53" s="396" t="s">
        <v>213</v>
      </c>
      <c r="Q53" s="396" t="s">
        <v>200</v>
      </c>
      <c r="R53" s="450"/>
      <c r="S53" s="263">
        <f t="shared" si="8"/>
        <v>429</v>
      </c>
      <c r="T53" s="245">
        <f t="shared" si="9"/>
        <v>143</v>
      </c>
      <c r="U53" s="172">
        <f>AA53*AA15+AC53*AC15+AE53*AE15+AG53*AG15+AI53*AI15+AK53*AK15+AM53*AM15+AO53*AO15</f>
        <v>286</v>
      </c>
      <c r="V53" s="118">
        <v>286</v>
      </c>
      <c r="W53" s="119"/>
      <c r="X53" s="119"/>
      <c r="Y53" s="433"/>
      <c r="Z53" s="166"/>
      <c r="AA53" s="498">
        <v>2</v>
      </c>
      <c r="AB53" s="499"/>
      <c r="AC53" s="499">
        <v>2</v>
      </c>
      <c r="AD53" s="546"/>
      <c r="AE53" s="498">
        <v>2</v>
      </c>
      <c r="AF53" s="499"/>
      <c r="AG53" s="499">
        <v>2</v>
      </c>
      <c r="AH53" s="546"/>
      <c r="AI53" s="498">
        <v>2</v>
      </c>
      <c r="AJ53" s="499"/>
      <c r="AK53" s="499">
        <v>2</v>
      </c>
      <c r="AL53" s="546"/>
      <c r="AM53" s="498">
        <v>2</v>
      </c>
      <c r="AN53" s="499"/>
      <c r="AO53" s="499">
        <v>2</v>
      </c>
      <c r="AP53" s="546"/>
      <c r="AQ53" s="586"/>
      <c r="AR53" s="584"/>
      <c r="AS53" s="584"/>
      <c r="AT53" s="585"/>
      <c r="AU53" s="72" t="e">
        <f>AU56-#REF!</f>
        <v>#REF!</v>
      </c>
      <c r="AV53" s="73"/>
    </row>
    <row r="54" spans="1:48" s="71" customFormat="1" ht="11.25" customHeight="1">
      <c r="A54" s="487"/>
      <c r="B54" s="531" t="s">
        <v>154</v>
      </c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3"/>
      <c r="O54" s="459"/>
      <c r="P54" s="396">
        <v>4</v>
      </c>
      <c r="Q54" s="396">
        <v>3</v>
      </c>
      <c r="R54" s="450"/>
      <c r="S54" s="263">
        <f t="shared" si="8"/>
        <v>55.5</v>
      </c>
      <c r="T54" s="245">
        <f t="shared" si="9"/>
        <v>18.5</v>
      </c>
      <c r="U54" s="172">
        <f>AE54*AE15+AG54*AG15</f>
        <v>37</v>
      </c>
      <c r="V54" s="118"/>
      <c r="W54" s="119">
        <f>U54</f>
        <v>37</v>
      </c>
      <c r="X54" s="119"/>
      <c r="Y54" s="433"/>
      <c r="Z54" s="166"/>
      <c r="AA54" s="498"/>
      <c r="AB54" s="499"/>
      <c r="AC54" s="499"/>
      <c r="AD54" s="546"/>
      <c r="AE54" s="498">
        <v>1</v>
      </c>
      <c r="AF54" s="499"/>
      <c r="AG54" s="499">
        <v>1</v>
      </c>
      <c r="AH54" s="546"/>
      <c r="AI54" s="542"/>
      <c r="AJ54" s="498"/>
      <c r="AK54" s="579"/>
      <c r="AL54" s="580"/>
      <c r="AM54" s="498"/>
      <c r="AN54" s="499"/>
      <c r="AO54" s="499"/>
      <c r="AP54" s="546"/>
      <c r="AQ54" s="586"/>
      <c r="AR54" s="646"/>
      <c r="AS54" s="584"/>
      <c r="AT54" s="585"/>
      <c r="AU54" s="72"/>
      <c r="AV54" s="73"/>
    </row>
    <row r="55" spans="1:48" s="71" customFormat="1" ht="11.25" customHeight="1">
      <c r="A55" s="488"/>
      <c r="B55" s="531" t="s">
        <v>158</v>
      </c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3"/>
      <c r="O55" s="461"/>
      <c r="P55" s="412">
        <v>2.4</v>
      </c>
      <c r="Q55" s="412">
        <v>1.3</v>
      </c>
      <c r="R55" s="450"/>
      <c r="S55" s="263">
        <f t="shared" si="8"/>
        <v>138</v>
      </c>
      <c r="T55" s="245">
        <f t="shared" si="9"/>
        <v>46</v>
      </c>
      <c r="U55" s="173">
        <v>92</v>
      </c>
      <c r="V55" s="118"/>
      <c r="W55" s="119"/>
      <c r="X55" s="119"/>
      <c r="Y55" s="433"/>
      <c r="Z55" s="166">
        <v>92</v>
      </c>
      <c r="AA55" s="542">
        <v>2</v>
      </c>
      <c r="AB55" s="498"/>
      <c r="AC55" s="579">
        <v>1</v>
      </c>
      <c r="AD55" s="580"/>
      <c r="AE55" s="542">
        <v>1</v>
      </c>
      <c r="AF55" s="498"/>
      <c r="AG55" s="579">
        <v>1</v>
      </c>
      <c r="AH55" s="580"/>
      <c r="AI55" s="211"/>
      <c r="AJ55" s="206"/>
      <c r="AK55" s="207"/>
      <c r="AL55" s="208"/>
      <c r="AM55" s="205"/>
      <c r="AN55" s="206"/>
      <c r="AO55" s="207"/>
      <c r="AP55" s="208"/>
      <c r="AQ55" s="212"/>
      <c r="AR55" s="213"/>
      <c r="AS55" s="209"/>
      <c r="AT55" s="210"/>
      <c r="AU55" s="72"/>
      <c r="AV55" s="73"/>
    </row>
    <row r="56" spans="1:48" s="71" customFormat="1" ht="24.75" customHeight="1">
      <c r="A56" s="248" t="s">
        <v>203</v>
      </c>
      <c r="B56" s="726" t="s">
        <v>155</v>
      </c>
      <c r="C56" s="727"/>
      <c r="D56" s="727"/>
      <c r="E56" s="727"/>
      <c r="F56" s="727"/>
      <c r="G56" s="727"/>
      <c r="H56" s="727"/>
      <c r="I56" s="727"/>
      <c r="J56" s="727"/>
      <c r="K56" s="727"/>
      <c r="L56" s="727"/>
      <c r="M56" s="727"/>
      <c r="N56" s="728"/>
      <c r="O56" s="461">
        <v>4.7</v>
      </c>
      <c r="P56" s="412" t="s">
        <v>212</v>
      </c>
      <c r="Q56" s="412">
        <v>2.6</v>
      </c>
      <c r="R56" s="451"/>
      <c r="S56" s="263">
        <f t="shared" si="8"/>
        <v>243</v>
      </c>
      <c r="T56" s="245">
        <f t="shared" si="9"/>
        <v>81</v>
      </c>
      <c r="U56" s="173">
        <v>162</v>
      </c>
      <c r="V56" s="157"/>
      <c r="W56" s="158"/>
      <c r="X56" s="158"/>
      <c r="Y56" s="437"/>
      <c r="Z56" s="167">
        <v>162</v>
      </c>
      <c r="AA56" s="518">
        <v>1</v>
      </c>
      <c r="AB56" s="519"/>
      <c r="AC56" s="577">
        <v>1</v>
      </c>
      <c r="AD56" s="578"/>
      <c r="AE56" s="689">
        <v>1</v>
      </c>
      <c r="AF56" s="519"/>
      <c r="AG56" s="577">
        <v>2</v>
      </c>
      <c r="AH56" s="578"/>
      <c r="AI56" s="689">
        <v>2</v>
      </c>
      <c r="AJ56" s="519"/>
      <c r="AK56" s="577">
        <v>1</v>
      </c>
      <c r="AL56" s="578"/>
      <c r="AM56" s="689">
        <v>1</v>
      </c>
      <c r="AN56" s="519"/>
      <c r="AO56" s="816"/>
      <c r="AP56" s="817"/>
      <c r="AQ56" s="586"/>
      <c r="AR56" s="646"/>
      <c r="AS56" s="584"/>
      <c r="AT56" s="585"/>
      <c r="AU56" s="72">
        <f>U49+U57+U60</f>
        <v>1507</v>
      </c>
      <c r="AV56" s="73"/>
    </row>
    <row r="57" spans="1:58" s="3" customFormat="1" ht="9.75" customHeight="1">
      <c r="A57" s="471" t="s">
        <v>66</v>
      </c>
      <c r="B57" s="534" t="s">
        <v>60</v>
      </c>
      <c r="C57" s="534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5"/>
      <c r="O57" s="243"/>
      <c r="P57" s="246"/>
      <c r="Q57" s="246"/>
      <c r="R57" s="420"/>
      <c r="S57" s="262">
        <v>402</v>
      </c>
      <c r="T57" s="264">
        <f>S57*0.333</f>
        <v>133.866</v>
      </c>
      <c r="U57" s="196">
        <f>U58+U59</f>
        <v>268</v>
      </c>
      <c r="V57" s="197"/>
      <c r="W57" s="257">
        <v>134</v>
      </c>
      <c r="X57" s="257">
        <f>X58+X59</f>
        <v>98</v>
      </c>
      <c r="Y57" s="434"/>
      <c r="Z57" s="195">
        <v>36</v>
      </c>
      <c r="AA57" s="511"/>
      <c r="AB57" s="529"/>
      <c r="AC57" s="529"/>
      <c r="AD57" s="530"/>
      <c r="AE57" s="511"/>
      <c r="AF57" s="529"/>
      <c r="AG57" s="529"/>
      <c r="AH57" s="530"/>
      <c r="AI57" s="511"/>
      <c r="AJ57" s="529"/>
      <c r="AK57" s="529"/>
      <c r="AL57" s="530"/>
      <c r="AM57" s="511"/>
      <c r="AN57" s="529"/>
      <c r="AO57" s="529"/>
      <c r="AP57" s="530"/>
      <c r="AQ57" s="643">
        <f>V57+X57</f>
        <v>98</v>
      </c>
      <c r="AR57" s="631"/>
      <c r="AS57" s="631"/>
      <c r="AT57" s="632"/>
      <c r="AU57" s="34"/>
      <c r="AW57" s="71"/>
      <c r="AX57" s="71"/>
      <c r="AY57" s="71"/>
      <c r="AZ57" s="71"/>
      <c r="BA57" s="71"/>
      <c r="BB57" s="71"/>
      <c r="BC57" s="71"/>
      <c r="BD57" s="71"/>
      <c r="BE57" s="71"/>
      <c r="BF57" s="71"/>
    </row>
    <row r="58" spans="1:58" s="3" customFormat="1" ht="22.5" customHeight="1">
      <c r="A58" s="78" t="s">
        <v>61</v>
      </c>
      <c r="B58" s="539" t="s">
        <v>64</v>
      </c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1"/>
      <c r="O58" s="459">
        <v>7</v>
      </c>
      <c r="P58" s="396">
        <v>6</v>
      </c>
      <c r="Q58" s="396">
        <v>5.8</v>
      </c>
      <c r="R58" s="238"/>
      <c r="S58" s="263">
        <f>T58+U58</f>
        <v>201</v>
      </c>
      <c r="T58" s="242">
        <f>U58*0.5</f>
        <v>67</v>
      </c>
      <c r="U58" s="172">
        <v>134</v>
      </c>
      <c r="V58" s="107"/>
      <c r="W58" s="108">
        <v>134</v>
      </c>
      <c r="X58" s="108"/>
      <c r="Y58" s="431"/>
      <c r="Z58" s="117"/>
      <c r="AA58" s="524"/>
      <c r="AB58" s="569"/>
      <c r="AC58" s="569"/>
      <c r="AD58" s="683"/>
      <c r="AE58" s="500"/>
      <c r="AF58" s="501"/>
      <c r="AG58" s="501"/>
      <c r="AH58" s="543"/>
      <c r="AI58" s="547">
        <v>2</v>
      </c>
      <c r="AJ58" s="500"/>
      <c r="AK58" s="544">
        <v>2</v>
      </c>
      <c r="AL58" s="545"/>
      <c r="AM58" s="500">
        <v>2</v>
      </c>
      <c r="AN58" s="501"/>
      <c r="AO58" s="501">
        <v>2</v>
      </c>
      <c r="AP58" s="543"/>
      <c r="AQ58" s="552"/>
      <c r="AR58" s="551"/>
      <c r="AS58" s="551"/>
      <c r="AT58" s="564"/>
      <c r="AU58" s="34"/>
      <c r="AW58" s="71"/>
      <c r="AX58" s="71"/>
      <c r="AY58" s="71"/>
      <c r="AZ58" s="71"/>
      <c r="BA58" s="71"/>
      <c r="BB58" s="71"/>
      <c r="BC58" s="71"/>
      <c r="BD58" s="71"/>
      <c r="BE58" s="71"/>
      <c r="BF58" s="71"/>
    </row>
    <row r="59" spans="1:58" s="3" customFormat="1" ht="24" customHeight="1">
      <c r="A59" s="96" t="s">
        <v>62</v>
      </c>
      <c r="B59" s="539" t="s">
        <v>63</v>
      </c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1"/>
      <c r="O59" s="459">
        <v>7</v>
      </c>
      <c r="P59" s="396">
        <v>6</v>
      </c>
      <c r="Q59" s="396">
        <v>5.8</v>
      </c>
      <c r="R59" s="240"/>
      <c r="S59" s="263">
        <v>201</v>
      </c>
      <c r="T59" s="242">
        <f>S59*0.333</f>
        <v>66.933</v>
      </c>
      <c r="U59" s="173">
        <f>AI59*AI15+AK59*AK15+AM59*AM15+AO59*AO15</f>
        <v>134</v>
      </c>
      <c r="V59" s="109"/>
      <c r="W59" s="110"/>
      <c r="X59" s="110">
        <v>98</v>
      </c>
      <c r="Y59" s="429"/>
      <c r="Z59" s="114">
        <v>36</v>
      </c>
      <c r="AA59" s="835"/>
      <c r="AB59" s="792"/>
      <c r="AC59" s="792"/>
      <c r="AD59" s="793"/>
      <c r="AE59" s="650"/>
      <c r="AF59" s="651"/>
      <c r="AG59" s="651"/>
      <c r="AH59" s="652"/>
      <c r="AI59" s="649">
        <v>2</v>
      </c>
      <c r="AJ59" s="650"/>
      <c r="AK59" s="553">
        <v>2</v>
      </c>
      <c r="AL59" s="554"/>
      <c r="AM59" s="650">
        <v>2</v>
      </c>
      <c r="AN59" s="651"/>
      <c r="AO59" s="651">
        <v>2</v>
      </c>
      <c r="AP59" s="652"/>
      <c r="AQ59" s="555"/>
      <c r="AR59" s="556"/>
      <c r="AS59" s="551"/>
      <c r="AT59" s="564"/>
      <c r="AU59" s="34"/>
      <c r="AW59" s="71"/>
      <c r="AX59" s="71"/>
      <c r="AY59" s="71"/>
      <c r="AZ59" s="71"/>
      <c r="BA59" s="71"/>
      <c r="BB59" s="71"/>
      <c r="BC59" s="71"/>
      <c r="BD59" s="71"/>
      <c r="BE59" s="71"/>
      <c r="BF59" s="71"/>
    </row>
    <row r="60" spans="1:58" s="18" customFormat="1" ht="9.75" customHeight="1">
      <c r="A60" s="478" t="s">
        <v>65</v>
      </c>
      <c r="B60" s="536" t="s">
        <v>67</v>
      </c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8"/>
      <c r="O60" s="259"/>
      <c r="P60" s="405"/>
      <c r="Q60" s="405"/>
      <c r="R60" s="452"/>
      <c r="S60" s="262">
        <f>S61+S62+S63</f>
        <v>271.5</v>
      </c>
      <c r="T60" s="265">
        <f aca="true" t="shared" si="10" ref="T60:T69">U60*0.5</f>
        <v>90.5</v>
      </c>
      <c r="U60" s="196">
        <f>U61+U62+U63</f>
        <v>181</v>
      </c>
      <c r="V60" s="259"/>
      <c r="W60" s="260"/>
      <c r="X60" s="308"/>
      <c r="Y60" s="439"/>
      <c r="Z60" s="261">
        <f>Z61+Z62+Z63</f>
        <v>181</v>
      </c>
      <c r="AA60" s="511"/>
      <c r="AB60" s="529"/>
      <c r="AC60" s="529"/>
      <c r="AD60" s="530"/>
      <c r="AE60" s="525"/>
      <c r="AF60" s="526"/>
      <c r="AG60" s="526"/>
      <c r="AH60" s="573"/>
      <c r="AI60" s="576"/>
      <c r="AJ60" s="525"/>
      <c r="AK60" s="574"/>
      <c r="AL60" s="575"/>
      <c r="AM60" s="525"/>
      <c r="AN60" s="526"/>
      <c r="AO60" s="526"/>
      <c r="AP60" s="573"/>
      <c r="AQ60" s="548" t="s">
        <v>143</v>
      </c>
      <c r="AR60" s="549"/>
      <c r="AS60" s="551"/>
      <c r="AT60" s="564"/>
      <c r="AV60" s="39"/>
      <c r="AW60" s="71"/>
      <c r="AX60" s="71"/>
      <c r="AY60" s="71"/>
      <c r="AZ60" s="71"/>
      <c r="BA60" s="71"/>
      <c r="BB60" s="71"/>
      <c r="BC60" s="71"/>
      <c r="BD60" s="71"/>
      <c r="BE60" s="71"/>
      <c r="BF60" s="71"/>
    </row>
    <row r="61" spans="1:58" ht="23.25" customHeight="1">
      <c r="A61" s="565" t="s">
        <v>68</v>
      </c>
      <c r="B61" s="539" t="s">
        <v>175</v>
      </c>
      <c r="C61" s="567"/>
      <c r="D61" s="567"/>
      <c r="E61" s="567"/>
      <c r="F61" s="567"/>
      <c r="G61" s="567"/>
      <c r="H61" s="567"/>
      <c r="I61" s="567"/>
      <c r="J61" s="567"/>
      <c r="K61" s="567"/>
      <c r="L61" s="567"/>
      <c r="M61" s="567"/>
      <c r="N61" s="568"/>
      <c r="O61" s="460"/>
      <c r="P61" s="400">
        <v>6.8</v>
      </c>
      <c r="Q61" s="400">
        <v>5.7</v>
      </c>
      <c r="R61" s="448"/>
      <c r="S61" s="263">
        <f>T61+U61</f>
        <v>100.5</v>
      </c>
      <c r="T61" s="245">
        <f t="shared" si="10"/>
        <v>33.5</v>
      </c>
      <c r="U61" s="172">
        <f>AA61*AA15+AC61*AC15+AE61*AE15+AG61*AG15+AI61*AI15+AK61*AK15+AM61*AM15+AO61*AO15</f>
        <v>67</v>
      </c>
      <c r="V61" s="107"/>
      <c r="W61" s="121"/>
      <c r="X61" s="129"/>
      <c r="Y61" s="440"/>
      <c r="Z61" s="168">
        <f>U61</f>
        <v>67</v>
      </c>
      <c r="AA61" s="500"/>
      <c r="AB61" s="501"/>
      <c r="AC61" s="501"/>
      <c r="AD61" s="543"/>
      <c r="AE61" s="500"/>
      <c r="AF61" s="501"/>
      <c r="AG61" s="501"/>
      <c r="AH61" s="543"/>
      <c r="AI61" s="547">
        <v>1</v>
      </c>
      <c r="AJ61" s="500"/>
      <c r="AK61" s="544">
        <v>1</v>
      </c>
      <c r="AL61" s="545"/>
      <c r="AM61" s="500">
        <v>1</v>
      </c>
      <c r="AN61" s="501"/>
      <c r="AO61" s="501">
        <v>1</v>
      </c>
      <c r="AP61" s="543"/>
      <c r="AQ61" s="550"/>
      <c r="AR61" s="548"/>
      <c r="AS61" s="549"/>
      <c r="AT61" s="630"/>
      <c r="AV61" s="3"/>
      <c r="AW61" s="71"/>
      <c r="AX61" s="71"/>
      <c r="AY61" s="71"/>
      <c r="AZ61" s="71"/>
      <c r="BA61" s="71"/>
      <c r="BB61" s="71"/>
      <c r="BC61" s="71"/>
      <c r="BD61" s="71"/>
      <c r="BE61" s="71"/>
      <c r="BF61" s="71"/>
    </row>
    <row r="62" spans="1:58" s="18" customFormat="1" ht="11.25" customHeight="1">
      <c r="A62" s="566"/>
      <c r="B62" s="570" t="s">
        <v>122</v>
      </c>
      <c r="C62" s="571"/>
      <c r="D62" s="571"/>
      <c r="E62" s="571"/>
      <c r="F62" s="571"/>
      <c r="G62" s="571"/>
      <c r="H62" s="571"/>
      <c r="I62" s="571"/>
      <c r="J62" s="571"/>
      <c r="K62" s="571"/>
      <c r="L62" s="571"/>
      <c r="M62" s="571"/>
      <c r="N62" s="572"/>
      <c r="O62" s="460"/>
      <c r="P62" s="400">
        <v>8</v>
      </c>
      <c r="Q62" s="400">
        <v>7</v>
      </c>
      <c r="R62" s="448"/>
      <c r="S62" s="263">
        <f>T62+U62</f>
        <v>46.5</v>
      </c>
      <c r="T62" s="245">
        <f t="shared" si="10"/>
        <v>15.5</v>
      </c>
      <c r="U62" s="174">
        <v>31</v>
      </c>
      <c r="V62" s="123"/>
      <c r="W62" s="122"/>
      <c r="X62" s="165"/>
      <c r="Y62" s="313"/>
      <c r="Z62" s="125">
        <v>31</v>
      </c>
      <c r="AA62" s="617"/>
      <c r="AB62" s="527"/>
      <c r="AC62" s="527"/>
      <c r="AD62" s="528"/>
      <c r="AE62" s="617"/>
      <c r="AF62" s="527"/>
      <c r="AG62" s="527"/>
      <c r="AH62" s="528"/>
      <c r="AI62" s="655"/>
      <c r="AJ62" s="617"/>
      <c r="AK62" s="557"/>
      <c r="AL62" s="558"/>
      <c r="AM62" s="617">
        <v>1</v>
      </c>
      <c r="AN62" s="527"/>
      <c r="AO62" s="527">
        <v>1</v>
      </c>
      <c r="AP62" s="528"/>
      <c r="AQ62" s="548"/>
      <c r="AR62" s="551"/>
      <c r="AS62" s="551"/>
      <c r="AT62" s="564"/>
      <c r="AV62" s="39"/>
      <c r="AW62" s="71"/>
      <c r="AX62" s="71"/>
      <c r="AY62" s="71"/>
      <c r="AZ62" s="71"/>
      <c r="BA62" s="71"/>
      <c r="BB62" s="71"/>
      <c r="BC62" s="71"/>
      <c r="BD62" s="71"/>
      <c r="BE62" s="71"/>
      <c r="BF62" s="71"/>
    </row>
    <row r="63" spans="1:58" s="18" customFormat="1" ht="27" customHeight="1">
      <c r="A63" s="78" t="s">
        <v>118</v>
      </c>
      <c r="B63" s="539" t="s">
        <v>156</v>
      </c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1"/>
      <c r="O63" s="460"/>
      <c r="P63" s="400">
        <v>7</v>
      </c>
      <c r="Q63" s="400">
        <v>6.8</v>
      </c>
      <c r="R63" s="449"/>
      <c r="S63" s="263">
        <f>T63+U63</f>
        <v>124.5</v>
      </c>
      <c r="T63" s="245">
        <f t="shared" si="10"/>
        <v>41.5</v>
      </c>
      <c r="U63" s="172">
        <f>AK63*AK15+AM63*AM15+AO63*AO15</f>
        <v>83</v>
      </c>
      <c r="V63" s="107"/>
      <c r="W63" s="121"/>
      <c r="X63" s="108"/>
      <c r="Y63" s="431"/>
      <c r="Z63" s="117">
        <f>U63</f>
        <v>83</v>
      </c>
      <c r="AA63" s="512"/>
      <c r="AB63" s="500"/>
      <c r="AC63" s="544"/>
      <c r="AD63" s="545"/>
      <c r="AE63" s="547"/>
      <c r="AF63" s="500"/>
      <c r="AG63" s="544"/>
      <c r="AH63" s="545"/>
      <c r="AI63" s="547"/>
      <c r="AJ63" s="500"/>
      <c r="AK63" s="544">
        <v>1</v>
      </c>
      <c r="AL63" s="545"/>
      <c r="AM63" s="547">
        <v>2</v>
      </c>
      <c r="AN63" s="500"/>
      <c r="AO63" s="544">
        <v>2</v>
      </c>
      <c r="AP63" s="545"/>
      <c r="AQ63" s="548"/>
      <c r="AR63" s="551"/>
      <c r="AS63" s="551"/>
      <c r="AT63" s="564"/>
      <c r="AU63" s="18">
        <v>2</v>
      </c>
      <c r="AV63" s="39"/>
      <c r="AW63" s="71"/>
      <c r="AX63" s="71"/>
      <c r="AY63" s="71"/>
      <c r="AZ63" s="71"/>
      <c r="BA63" s="71"/>
      <c r="BB63" s="71"/>
      <c r="BC63" s="71"/>
      <c r="BD63" s="71"/>
      <c r="BE63" s="71"/>
      <c r="BF63" s="71"/>
    </row>
    <row r="64" spans="1:58" ht="9.75" customHeight="1">
      <c r="A64" s="479" t="s">
        <v>70</v>
      </c>
      <c r="B64" s="536" t="s">
        <v>69</v>
      </c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8"/>
      <c r="O64" s="105"/>
      <c r="P64" s="106"/>
      <c r="Q64" s="106"/>
      <c r="R64" s="452"/>
      <c r="S64" s="262">
        <f>S65+S66+S67+S68</f>
        <v>1026</v>
      </c>
      <c r="T64" s="264">
        <f t="shared" si="10"/>
        <v>342</v>
      </c>
      <c r="U64" s="258">
        <f>U65+U66+U67+U68</f>
        <v>684</v>
      </c>
      <c r="V64" s="259">
        <f>V68+V67+V66</f>
        <v>316</v>
      </c>
      <c r="W64" s="215"/>
      <c r="X64" s="215"/>
      <c r="Y64" s="439">
        <v>237</v>
      </c>
      <c r="Z64" s="195">
        <f>Z67+Z68</f>
        <v>131</v>
      </c>
      <c r="AA64" s="827"/>
      <c r="AB64" s="529"/>
      <c r="AC64" s="529"/>
      <c r="AD64" s="530"/>
      <c r="AE64" s="511"/>
      <c r="AF64" s="529"/>
      <c r="AG64" s="529"/>
      <c r="AH64" s="530"/>
      <c r="AI64" s="511"/>
      <c r="AJ64" s="529"/>
      <c r="AK64" s="529"/>
      <c r="AL64" s="530"/>
      <c r="AM64" s="511"/>
      <c r="AN64" s="529"/>
      <c r="AO64" s="529"/>
      <c r="AP64" s="530"/>
      <c r="AQ64" s="548">
        <f>W64+X64+Z64</f>
        <v>131</v>
      </c>
      <c r="AR64" s="551"/>
      <c r="AS64" s="551"/>
      <c r="AT64" s="564"/>
      <c r="AV64" s="3"/>
      <c r="AW64" s="71"/>
      <c r="AX64" s="71"/>
      <c r="AY64" s="71"/>
      <c r="AZ64" s="71"/>
      <c r="BA64" s="71"/>
      <c r="BB64" s="71"/>
      <c r="BC64" s="71"/>
      <c r="BD64" s="71"/>
      <c r="BE64" s="71"/>
      <c r="BF64" s="71"/>
    </row>
    <row r="65" spans="1:58" ht="11.25" customHeight="1">
      <c r="A65" s="78" t="s">
        <v>123</v>
      </c>
      <c r="B65" s="539" t="s">
        <v>165</v>
      </c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1"/>
      <c r="O65" s="107"/>
      <c r="P65" s="108"/>
      <c r="Q65" s="76" t="s">
        <v>160</v>
      </c>
      <c r="R65" s="448"/>
      <c r="S65" s="263">
        <f>T65+U65</f>
        <v>355.5</v>
      </c>
      <c r="T65" s="245">
        <f t="shared" si="10"/>
        <v>118.5</v>
      </c>
      <c r="U65" s="204">
        <f>AA65*AA15+AC65*AC15+AE65*AE15+AG65*AG15+AI65*AI15+AK65*AK15+AM65*AM15+AO65*AO15</f>
        <v>237</v>
      </c>
      <c r="V65" s="107"/>
      <c r="W65" s="121"/>
      <c r="X65" s="121"/>
      <c r="Y65" s="441">
        <v>237</v>
      </c>
      <c r="Z65" s="117"/>
      <c r="AA65" s="500"/>
      <c r="AB65" s="501"/>
      <c r="AC65" s="501"/>
      <c r="AD65" s="543"/>
      <c r="AE65" s="500"/>
      <c r="AF65" s="501"/>
      <c r="AG65" s="501">
        <v>3</v>
      </c>
      <c r="AH65" s="543"/>
      <c r="AI65" s="500">
        <v>1</v>
      </c>
      <c r="AJ65" s="501"/>
      <c r="AK65" s="501">
        <v>3</v>
      </c>
      <c r="AL65" s="543"/>
      <c r="AM65" s="500">
        <v>2</v>
      </c>
      <c r="AN65" s="501"/>
      <c r="AO65" s="501">
        <v>4</v>
      </c>
      <c r="AP65" s="543"/>
      <c r="AQ65" s="548"/>
      <c r="AR65" s="551"/>
      <c r="AS65" s="551"/>
      <c r="AT65" s="564"/>
      <c r="AV65" s="3"/>
      <c r="AW65" s="71"/>
      <c r="AX65" s="71"/>
      <c r="AY65" s="71"/>
      <c r="AZ65" s="71"/>
      <c r="BA65" s="71"/>
      <c r="BB65" s="71"/>
      <c r="BC65" s="71"/>
      <c r="BD65" s="71"/>
      <c r="BE65" s="71"/>
      <c r="BF65" s="71"/>
    </row>
    <row r="66" spans="1:58" ht="11.25" customHeight="1">
      <c r="A66" s="78" t="s">
        <v>124</v>
      </c>
      <c r="B66" s="539" t="s">
        <v>153</v>
      </c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1"/>
      <c r="O66" s="107"/>
      <c r="P66" s="108"/>
      <c r="Q66" s="76" t="s">
        <v>201</v>
      </c>
      <c r="R66" s="448"/>
      <c r="S66" s="263">
        <f>T66+U66</f>
        <v>474</v>
      </c>
      <c r="T66" s="245">
        <f t="shared" si="10"/>
        <v>158</v>
      </c>
      <c r="U66" s="204">
        <f>AA66*AA15+AC66*AC15+AE66*AE15+AG66*AG15+AI66*AI15+AK66*AK15+AM66*AM15+AO66*AO15</f>
        <v>316</v>
      </c>
      <c r="V66" s="121">
        <v>316</v>
      </c>
      <c r="W66" s="121"/>
      <c r="X66" s="121"/>
      <c r="Y66" s="441"/>
      <c r="Z66" s="117"/>
      <c r="AA66" s="498">
        <v>2</v>
      </c>
      <c r="AB66" s="499"/>
      <c r="AC66" s="499">
        <v>2</v>
      </c>
      <c r="AD66" s="546"/>
      <c r="AE66" s="498">
        <v>2</v>
      </c>
      <c r="AF66" s="499"/>
      <c r="AG66" s="499">
        <v>2</v>
      </c>
      <c r="AH66" s="546"/>
      <c r="AI66" s="498">
        <v>4</v>
      </c>
      <c r="AJ66" s="499"/>
      <c r="AK66" s="499">
        <v>2</v>
      </c>
      <c r="AL66" s="546"/>
      <c r="AM66" s="498">
        <v>2</v>
      </c>
      <c r="AN66" s="499"/>
      <c r="AO66" s="499">
        <v>2</v>
      </c>
      <c r="AP66" s="546"/>
      <c r="AQ66" s="548"/>
      <c r="AR66" s="551"/>
      <c r="AS66" s="551"/>
      <c r="AT66" s="564"/>
      <c r="AV66" s="3"/>
      <c r="AW66" s="71"/>
      <c r="AX66" s="71"/>
      <c r="AY66" s="71"/>
      <c r="AZ66" s="71"/>
      <c r="BA66" s="71"/>
      <c r="BB66" s="71"/>
      <c r="BC66" s="71"/>
      <c r="BD66" s="71"/>
      <c r="BE66" s="71"/>
      <c r="BF66" s="71"/>
    </row>
    <row r="67" spans="1:58" ht="11.25" customHeight="1">
      <c r="A67" s="78" t="s">
        <v>125</v>
      </c>
      <c r="B67" s="539" t="s">
        <v>157</v>
      </c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1"/>
      <c r="O67" s="107"/>
      <c r="P67" s="108"/>
      <c r="Q67" s="76">
        <v>7.8</v>
      </c>
      <c r="R67" s="448"/>
      <c r="S67" s="263">
        <f>T67+U67</f>
        <v>72</v>
      </c>
      <c r="T67" s="245">
        <f t="shared" si="10"/>
        <v>24</v>
      </c>
      <c r="U67" s="204">
        <f>AA67*AA15+AC67*AC15+AE67*AE15+AG67*AG15+AI67*AI15+AK67*AK15+AM67*AM15+AO67*AO15</f>
        <v>48</v>
      </c>
      <c r="V67" s="107"/>
      <c r="W67" s="121"/>
      <c r="X67" s="121"/>
      <c r="Y67" s="441"/>
      <c r="Z67" s="117">
        <v>48</v>
      </c>
      <c r="AA67" s="500"/>
      <c r="AB67" s="501"/>
      <c r="AC67" s="501"/>
      <c r="AD67" s="543"/>
      <c r="AE67" s="500"/>
      <c r="AF67" s="501"/>
      <c r="AG67" s="501"/>
      <c r="AH67" s="543"/>
      <c r="AI67" s="500"/>
      <c r="AJ67" s="501"/>
      <c r="AK67" s="501"/>
      <c r="AL67" s="543"/>
      <c r="AM67" s="500">
        <v>1</v>
      </c>
      <c r="AN67" s="501"/>
      <c r="AO67" s="501">
        <v>2</v>
      </c>
      <c r="AP67" s="543"/>
      <c r="AQ67" s="548"/>
      <c r="AR67" s="551"/>
      <c r="AS67" s="551"/>
      <c r="AT67" s="564"/>
      <c r="AV67" s="3"/>
      <c r="AW67" s="71"/>
      <c r="AX67" s="71"/>
      <c r="AY67" s="71"/>
      <c r="AZ67" s="71"/>
      <c r="BA67" s="71"/>
      <c r="BB67" s="71"/>
      <c r="BC67" s="71"/>
      <c r="BD67" s="71"/>
      <c r="BE67" s="71"/>
      <c r="BF67" s="71"/>
    </row>
    <row r="68" spans="1:58" ht="11.25" customHeight="1">
      <c r="A68" s="78" t="s">
        <v>126</v>
      </c>
      <c r="B68" s="539" t="s">
        <v>127</v>
      </c>
      <c r="C68" s="540"/>
      <c r="D68" s="540"/>
      <c r="E68" s="540"/>
      <c r="F68" s="540"/>
      <c r="G68" s="540"/>
      <c r="H68" s="540"/>
      <c r="I68" s="540"/>
      <c r="J68" s="540"/>
      <c r="K68" s="540"/>
      <c r="L68" s="540"/>
      <c r="M68" s="540"/>
      <c r="N68" s="541"/>
      <c r="O68" s="107"/>
      <c r="P68" s="108"/>
      <c r="Q68" s="76" t="s">
        <v>161</v>
      </c>
      <c r="R68" s="449"/>
      <c r="S68" s="263">
        <f>T68+U68</f>
        <v>124.5</v>
      </c>
      <c r="T68" s="245">
        <f t="shared" si="10"/>
        <v>41.5</v>
      </c>
      <c r="U68" s="204">
        <f>AA68*AA15+AC68*AC15+AE68*AE15+AG68*AG15+AI68*AI15+AK68*AK15+AM68*AM15+AO68*AO15</f>
        <v>83</v>
      </c>
      <c r="V68" s="107"/>
      <c r="W68" s="121"/>
      <c r="X68" s="121"/>
      <c r="Y68" s="441"/>
      <c r="Z68" s="117">
        <f>U68</f>
        <v>83</v>
      </c>
      <c r="AA68" s="500"/>
      <c r="AB68" s="501"/>
      <c r="AC68" s="501"/>
      <c r="AD68" s="543"/>
      <c r="AE68" s="500"/>
      <c r="AF68" s="501"/>
      <c r="AG68" s="501"/>
      <c r="AH68" s="543"/>
      <c r="AI68" s="500"/>
      <c r="AJ68" s="501"/>
      <c r="AK68" s="501">
        <v>1</v>
      </c>
      <c r="AL68" s="543"/>
      <c r="AM68" s="500">
        <v>2</v>
      </c>
      <c r="AN68" s="501"/>
      <c r="AO68" s="501">
        <v>2</v>
      </c>
      <c r="AP68" s="543"/>
      <c r="AQ68" s="548"/>
      <c r="AR68" s="551"/>
      <c r="AS68" s="551"/>
      <c r="AT68" s="564"/>
      <c r="AV68" s="3"/>
      <c r="AW68" s="71"/>
      <c r="AX68" s="71"/>
      <c r="AY68" s="71"/>
      <c r="AZ68" s="71"/>
      <c r="BA68" s="71"/>
      <c r="BB68" s="71"/>
      <c r="BC68" s="71"/>
      <c r="BD68" s="71"/>
      <c r="BE68" s="71"/>
      <c r="BF68" s="71"/>
    </row>
    <row r="69" spans="1:48" ht="11.25" customHeight="1">
      <c r="A69" s="480"/>
      <c r="B69" s="495" t="s">
        <v>166</v>
      </c>
      <c r="C69" s="496"/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7"/>
      <c r="O69" s="243"/>
      <c r="P69" s="246"/>
      <c r="Q69" s="246"/>
      <c r="R69" s="420"/>
      <c r="S69" s="298">
        <f>S64+S60+S57+S49+S38+S31</f>
        <v>5601</v>
      </c>
      <c r="T69" s="298">
        <f t="shared" si="10"/>
        <v>1867</v>
      </c>
      <c r="U69" s="299">
        <f>U64+U60+U57+U49+U38+U31</f>
        <v>3734</v>
      </c>
      <c r="V69" s="300">
        <f>V64+V57+V49+V38+V31</f>
        <v>842</v>
      </c>
      <c r="W69" s="301">
        <f>W64+W60+W57+W49+W38+W31</f>
        <v>879</v>
      </c>
      <c r="X69" s="301">
        <f>X64+X60+X57+X49+X38+X31</f>
        <v>698</v>
      </c>
      <c r="Y69" s="442">
        <f>Y64+Y60+Y57+Y49+Y38+Y31</f>
        <v>379</v>
      </c>
      <c r="Z69" s="302">
        <f>Z64+Z60+Z57+Z49+Z38+Z31</f>
        <v>936</v>
      </c>
      <c r="AA69" s="511"/>
      <c r="AB69" s="529"/>
      <c r="AC69" s="529"/>
      <c r="AD69" s="530"/>
      <c r="AE69" s="511"/>
      <c r="AF69" s="529"/>
      <c r="AG69" s="529"/>
      <c r="AH69" s="530"/>
      <c r="AI69" s="826"/>
      <c r="AJ69" s="511"/>
      <c r="AK69" s="838"/>
      <c r="AL69" s="839"/>
      <c r="AM69" s="511"/>
      <c r="AN69" s="529"/>
      <c r="AO69" s="529"/>
      <c r="AP69" s="530"/>
      <c r="AQ69" s="65">
        <f>V69+W69+X69+Z69</f>
        <v>3355</v>
      </c>
      <c r="AR69" s="86"/>
      <c r="AS69" s="79"/>
      <c r="AT69" s="66">
        <f>U49+U57+U60+U64</f>
        <v>2191</v>
      </c>
      <c r="AU69" s="278">
        <v>2182</v>
      </c>
      <c r="AV69" s="3">
        <f>V69+W69+X69+Z69</f>
        <v>3355</v>
      </c>
    </row>
    <row r="70" spans="1:48" s="6" customFormat="1" ht="10.5" customHeight="1">
      <c r="A70" s="481"/>
      <c r="B70" s="502" t="s">
        <v>167</v>
      </c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4"/>
      <c r="O70" s="397">
        <v>26</v>
      </c>
      <c r="P70" s="398">
        <v>54</v>
      </c>
      <c r="Q70" s="398">
        <v>50</v>
      </c>
      <c r="R70" s="421"/>
      <c r="S70" s="219"/>
      <c r="T70" s="242"/>
      <c r="U70" s="244"/>
      <c r="V70" s="248"/>
      <c r="W70" s="249"/>
      <c r="X70" s="249"/>
      <c r="Y70" s="443"/>
      <c r="Z70" s="250"/>
      <c r="AA70" s="505">
        <f>SUM(AA17:AA69)</f>
        <v>36</v>
      </c>
      <c r="AB70" s="506"/>
      <c r="AC70" s="506">
        <f>SUM(AC17:AC69)</f>
        <v>36</v>
      </c>
      <c r="AD70" s="506"/>
      <c r="AE70" s="505">
        <f>SUM(AE17:AE69)</f>
        <v>36</v>
      </c>
      <c r="AF70" s="506"/>
      <c r="AG70" s="506">
        <f>SUM(AG17:AG69)</f>
        <v>36</v>
      </c>
      <c r="AH70" s="506"/>
      <c r="AI70" s="505">
        <f>SUM(AI17:AI69)</f>
        <v>36</v>
      </c>
      <c r="AJ70" s="506"/>
      <c r="AK70" s="506">
        <f>SUM(AK17:AK69)</f>
        <v>36</v>
      </c>
      <c r="AL70" s="506"/>
      <c r="AM70" s="505">
        <f>SUM(AM17:AM69)</f>
        <v>36</v>
      </c>
      <c r="AN70" s="506"/>
      <c r="AO70" s="506">
        <f>SUM(AO17:AO69)</f>
        <v>36</v>
      </c>
      <c r="AP70" s="506"/>
      <c r="AQ70" s="154"/>
      <c r="AR70" s="81"/>
      <c r="AS70" s="155"/>
      <c r="AT70" s="277">
        <f>T64+T60+T57+T49</f>
        <v>1095.366</v>
      </c>
      <c r="AU70" s="192">
        <v>1089.3643178410796</v>
      </c>
      <c r="AV70" s="5"/>
    </row>
    <row r="71" spans="1:48" ht="11.25" customHeight="1">
      <c r="A71" s="479" t="s">
        <v>71</v>
      </c>
      <c r="B71" s="722" t="s">
        <v>129</v>
      </c>
      <c r="C71" s="722"/>
      <c r="D71" s="722"/>
      <c r="E71" s="722"/>
      <c r="F71" s="722"/>
      <c r="G71" s="722"/>
      <c r="H71" s="722"/>
      <c r="I71" s="722"/>
      <c r="J71" s="722"/>
      <c r="K71" s="722"/>
      <c r="L71" s="722"/>
      <c r="M71" s="722"/>
      <c r="N71" s="723"/>
      <c r="O71" s="180"/>
      <c r="P71" s="181"/>
      <c r="Q71" s="181"/>
      <c r="R71" s="422"/>
      <c r="S71" s="273" t="s">
        <v>144</v>
      </c>
      <c r="T71" s="269"/>
      <c r="U71" s="247">
        <v>144</v>
      </c>
      <c r="V71" s="153"/>
      <c r="W71" s="152"/>
      <c r="X71" s="152"/>
      <c r="Y71" s="414"/>
      <c r="Z71" s="111"/>
      <c r="AA71" s="837"/>
      <c r="AB71" s="812"/>
      <c r="AC71" s="654"/>
      <c r="AD71" s="681"/>
      <c r="AE71" s="653"/>
      <c r="AF71" s="654"/>
      <c r="AG71" s="653" t="s">
        <v>79</v>
      </c>
      <c r="AH71" s="654"/>
      <c r="AI71" s="653"/>
      <c r="AJ71" s="654"/>
      <c r="AK71" s="812" t="s">
        <v>142</v>
      </c>
      <c r="AL71" s="681"/>
      <c r="AM71" s="653"/>
      <c r="AN71" s="654"/>
      <c r="AO71" s="653" t="s">
        <v>79</v>
      </c>
      <c r="AP71" s="681"/>
      <c r="AQ71" s="819">
        <f>U69+T69</f>
        <v>5601</v>
      </c>
      <c r="AR71" s="811"/>
      <c r="AS71" s="637">
        <f>S64+S60+S57+S49</f>
        <v>3286.5</v>
      </c>
      <c r="AT71" s="638"/>
      <c r="AU71" s="278">
        <v>3271.3643178410794</v>
      </c>
      <c r="AV71" s="4"/>
    </row>
    <row r="72" spans="1:48" ht="10.5" customHeight="1">
      <c r="A72" s="472" t="s">
        <v>72</v>
      </c>
      <c r="B72" s="709" t="s">
        <v>128</v>
      </c>
      <c r="C72" s="709"/>
      <c r="D72" s="709"/>
      <c r="E72" s="709"/>
      <c r="F72" s="709"/>
      <c r="G72" s="709"/>
      <c r="H72" s="709"/>
      <c r="I72" s="709"/>
      <c r="J72" s="709"/>
      <c r="K72" s="709"/>
      <c r="L72" s="709"/>
      <c r="M72" s="709"/>
      <c r="N72" s="710"/>
      <c r="O72" s="182"/>
      <c r="P72" s="183"/>
      <c r="Q72" s="183"/>
      <c r="R72" s="423"/>
      <c r="S72" s="241" t="s">
        <v>79</v>
      </c>
      <c r="T72" s="75"/>
      <c r="U72" s="275">
        <v>36</v>
      </c>
      <c r="V72" s="78"/>
      <c r="W72" s="75"/>
      <c r="X72" s="75"/>
      <c r="Y72" s="83"/>
      <c r="Z72" s="82"/>
      <c r="AA72" s="601"/>
      <c r="AB72" s="602"/>
      <c r="AC72" s="603"/>
      <c r="AD72" s="604"/>
      <c r="AE72" s="815"/>
      <c r="AF72" s="603"/>
      <c r="AG72" s="603"/>
      <c r="AH72" s="604"/>
      <c r="AI72" s="815"/>
      <c r="AJ72" s="603"/>
      <c r="AK72" s="602"/>
      <c r="AL72" s="604"/>
      <c r="AM72" s="815" t="s">
        <v>79</v>
      </c>
      <c r="AN72" s="603"/>
      <c r="AO72" s="602"/>
      <c r="AP72" s="604"/>
      <c r="AQ72" s="810"/>
      <c r="AR72" s="811"/>
      <c r="AS72" s="635"/>
      <c r="AT72" s="636"/>
      <c r="AU72" s="4"/>
      <c r="AV72" s="4"/>
    </row>
    <row r="73" spans="1:48" ht="10.5" customHeight="1">
      <c r="A73" s="474" t="s">
        <v>73</v>
      </c>
      <c r="B73" s="720" t="s">
        <v>83</v>
      </c>
      <c r="C73" s="720"/>
      <c r="D73" s="720"/>
      <c r="E73" s="720"/>
      <c r="F73" s="720"/>
      <c r="G73" s="720"/>
      <c r="H73" s="720"/>
      <c r="I73" s="720"/>
      <c r="J73" s="720"/>
      <c r="K73" s="720"/>
      <c r="L73" s="720"/>
      <c r="M73" s="720"/>
      <c r="N73" s="721"/>
      <c r="O73" s="193"/>
      <c r="P73" s="194"/>
      <c r="Q73" s="194"/>
      <c r="R73" s="424"/>
      <c r="S73" s="274" t="s">
        <v>79</v>
      </c>
      <c r="T73" s="77"/>
      <c r="U73" s="276">
        <v>36</v>
      </c>
      <c r="V73" s="96"/>
      <c r="W73" s="77"/>
      <c r="X73" s="77"/>
      <c r="Y73" s="217"/>
      <c r="Z73" s="85"/>
      <c r="AA73" s="836"/>
      <c r="AB73" s="598"/>
      <c r="AC73" s="688"/>
      <c r="AD73" s="820"/>
      <c r="AE73" s="565"/>
      <c r="AF73" s="688"/>
      <c r="AG73" s="688"/>
      <c r="AH73" s="820"/>
      <c r="AI73" s="565"/>
      <c r="AJ73" s="688"/>
      <c r="AK73" s="688"/>
      <c r="AL73" s="820"/>
      <c r="AM73" s="598"/>
      <c r="AN73" s="688"/>
      <c r="AO73" s="603" t="s">
        <v>79</v>
      </c>
      <c r="AP73" s="604"/>
      <c r="AQ73" s="813"/>
      <c r="AR73" s="814"/>
      <c r="AS73" s="818"/>
      <c r="AT73" s="638"/>
      <c r="AU73" s="4"/>
      <c r="AV73" s="4"/>
    </row>
    <row r="74" spans="1:48" ht="10.5" customHeight="1">
      <c r="A74" s="472" t="s">
        <v>74</v>
      </c>
      <c r="B74" s="709" t="s">
        <v>84</v>
      </c>
      <c r="C74" s="709"/>
      <c r="D74" s="709"/>
      <c r="E74" s="709"/>
      <c r="F74" s="709"/>
      <c r="G74" s="709"/>
      <c r="H74" s="709"/>
      <c r="I74" s="709"/>
      <c r="J74" s="709"/>
      <c r="K74" s="709"/>
      <c r="L74" s="709"/>
      <c r="M74" s="709"/>
      <c r="N74" s="710"/>
      <c r="O74" s="182"/>
      <c r="P74" s="183"/>
      <c r="Q74" s="183"/>
      <c r="R74" s="423"/>
      <c r="S74" s="241" t="s">
        <v>168</v>
      </c>
      <c r="T74" s="75"/>
      <c r="U74" s="175"/>
      <c r="V74" s="78"/>
      <c r="W74" s="75"/>
      <c r="X74" s="75"/>
      <c r="Y74" s="83"/>
      <c r="Z74" s="82"/>
      <c r="AA74" s="601" t="s">
        <v>79</v>
      </c>
      <c r="AB74" s="602"/>
      <c r="AC74" s="603" t="s">
        <v>142</v>
      </c>
      <c r="AD74" s="604"/>
      <c r="AE74" s="612" t="s">
        <v>79</v>
      </c>
      <c r="AF74" s="602"/>
      <c r="AG74" s="603" t="s">
        <v>142</v>
      </c>
      <c r="AH74" s="604"/>
      <c r="AI74" s="603" t="s">
        <v>142</v>
      </c>
      <c r="AJ74" s="604"/>
      <c r="AK74" s="603" t="s">
        <v>142</v>
      </c>
      <c r="AL74" s="604"/>
      <c r="AM74" s="603" t="s">
        <v>142</v>
      </c>
      <c r="AN74" s="604"/>
      <c r="AO74" s="601" t="s">
        <v>79</v>
      </c>
      <c r="AP74" s="596"/>
      <c r="AQ74" s="562"/>
      <c r="AR74" s="563"/>
      <c r="AS74" s="821"/>
      <c r="AT74" s="822"/>
      <c r="AU74" s="4"/>
      <c r="AV74" s="4"/>
    </row>
    <row r="75" spans="1:48" ht="10.5" customHeight="1">
      <c r="A75" s="472" t="s">
        <v>75</v>
      </c>
      <c r="B75" s="823" t="s">
        <v>81</v>
      </c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  <c r="N75" s="825"/>
      <c r="O75" s="182"/>
      <c r="P75" s="183"/>
      <c r="Q75" s="183"/>
      <c r="R75" s="423"/>
      <c r="S75" s="241" t="s">
        <v>144</v>
      </c>
      <c r="T75" s="75"/>
      <c r="U75" s="175"/>
      <c r="V75" s="78"/>
      <c r="W75" s="75"/>
      <c r="X75" s="75"/>
      <c r="Y75" s="83"/>
      <c r="Z75" s="82"/>
      <c r="AA75" s="601"/>
      <c r="AB75" s="602"/>
      <c r="AC75" s="603"/>
      <c r="AD75" s="604"/>
      <c r="AE75" s="602"/>
      <c r="AF75" s="603"/>
      <c r="AG75" s="603"/>
      <c r="AH75" s="604"/>
      <c r="AI75" s="602"/>
      <c r="AJ75" s="603"/>
      <c r="AK75" s="603"/>
      <c r="AL75" s="604"/>
      <c r="AM75" s="602"/>
      <c r="AN75" s="603"/>
      <c r="AO75" s="595" t="s">
        <v>144</v>
      </c>
      <c r="AP75" s="596"/>
      <c r="AQ75" s="40"/>
      <c r="AR75" s="40"/>
      <c r="AS75" s="40"/>
      <c r="AT75" s="60"/>
      <c r="AU75" s="4"/>
      <c r="AV75" s="4"/>
    </row>
    <row r="76" spans="1:48" ht="10.5" customHeight="1">
      <c r="A76" s="472" t="s">
        <v>76</v>
      </c>
      <c r="B76" s="709" t="s">
        <v>80</v>
      </c>
      <c r="C76" s="709"/>
      <c r="D76" s="709"/>
      <c r="E76" s="709"/>
      <c r="F76" s="709"/>
      <c r="G76" s="709"/>
      <c r="H76" s="709"/>
      <c r="I76" s="709"/>
      <c r="J76" s="709"/>
      <c r="K76" s="709"/>
      <c r="L76" s="709"/>
      <c r="M76" s="709"/>
      <c r="N76" s="710"/>
      <c r="O76" s="182"/>
      <c r="P76" s="183"/>
      <c r="Q76" s="183"/>
      <c r="R76" s="423"/>
      <c r="S76" s="241" t="s">
        <v>79</v>
      </c>
      <c r="T76" s="75"/>
      <c r="U76" s="175"/>
      <c r="V76" s="78"/>
      <c r="W76" s="75"/>
      <c r="X76" s="75"/>
      <c r="Y76" s="83"/>
      <c r="Z76" s="82"/>
      <c r="AA76" s="601"/>
      <c r="AB76" s="602"/>
      <c r="AC76" s="603"/>
      <c r="AD76" s="604"/>
      <c r="AE76" s="602"/>
      <c r="AF76" s="603"/>
      <c r="AG76" s="603"/>
      <c r="AH76" s="604"/>
      <c r="AI76" s="602"/>
      <c r="AJ76" s="603"/>
      <c r="AK76" s="603" t="s">
        <v>143</v>
      </c>
      <c r="AL76" s="604"/>
      <c r="AM76" s="602"/>
      <c r="AN76" s="603"/>
      <c r="AO76" s="595" t="s">
        <v>79</v>
      </c>
      <c r="AP76" s="596"/>
      <c r="AQ76" s="54"/>
      <c r="AR76" s="54"/>
      <c r="AS76" s="54"/>
      <c r="AT76" s="55"/>
      <c r="AU76" s="4"/>
      <c r="AV76" s="4"/>
    </row>
    <row r="77" spans="1:48" ht="23.25" customHeight="1">
      <c r="A77" s="78" t="s">
        <v>77</v>
      </c>
      <c r="B77" s="709" t="s">
        <v>136</v>
      </c>
      <c r="C77" s="709"/>
      <c r="D77" s="709"/>
      <c r="E77" s="709"/>
      <c r="F77" s="709"/>
      <c r="G77" s="709"/>
      <c r="H77" s="709"/>
      <c r="I77" s="709"/>
      <c r="J77" s="709"/>
      <c r="K77" s="709"/>
      <c r="L77" s="709"/>
      <c r="M77" s="709"/>
      <c r="N77" s="710"/>
      <c r="O77" s="182"/>
      <c r="P77" s="183"/>
      <c r="Q77" s="183"/>
      <c r="R77" s="423"/>
      <c r="S77" s="241" t="s">
        <v>79</v>
      </c>
      <c r="T77" s="75"/>
      <c r="U77" s="175"/>
      <c r="V77" s="78"/>
      <c r="W77" s="75"/>
      <c r="X77" s="75"/>
      <c r="Y77" s="83"/>
      <c r="Z77" s="82"/>
      <c r="AA77" s="601"/>
      <c r="AB77" s="602"/>
      <c r="AC77" s="603"/>
      <c r="AD77" s="604"/>
      <c r="AE77" s="602"/>
      <c r="AF77" s="603"/>
      <c r="AG77" s="603"/>
      <c r="AH77" s="604"/>
      <c r="AI77" s="602"/>
      <c r="AJ77" s="603"/>
      <c r="AK77" s="603"/>
      <c r="AL77" s="604"/>
      <c r="AM77" s="602"/>
      <c r="AN77" s="603"/>
      <c r="AO77" s="595" t="s">
        <v>79</v>
      </c>
      <c r="AP77" s="596"/>
      <c r="AQ77" s="52"/>
      <c r="AR77" s="52"/>
      <c r="AS77" s="52"/>
      <c r="AT77" s="61"/>
      <c r="AU77" s="4"/>
      <c r="AV77" s="4"/>
    </row>
    <row r="78" spans="1:48" ht="22.5" customHeight="1">
      <c r="A78" s="472" t="s">
        <v>78</v>
      </c>
      <c r="B78" s="785" t="s">
        <v>130</v>
      </c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787"/>
      <c r="O78" s="182"/>
      <c r="P78" s="183"/>
      <c r="Q78" s="183"/>
      <c r="R78" s="424"/>
      <c r="S78" s="830" t="s">
        <v>142</v>
      </c>
      <c r="T78" s="217"/>
      <c r="U78" s="176"/>
      <c r="V78" s="96"/>
      <c r="W78" s="77"/>
      <c r="X78" s="77"/>
      <c r="Y78" s="217"/>
      <c r="Z78" s="85"/>
      <c r="AA78" s="601"/>
      <c r="AB78" s="602"/>
      <c r="AC78" s="489"/>
      <c r="AD78" s="490"/>
      <c r="AE78" s="597"/>
      <c r="AF78" s="598"/>
      <c r="AG78" s="489"/>
      <c r="AH78" s="490"/>
      <c r="AI78" s="597"/>
      <c r="AJ78" s="598"/>
      <c r="AK78" s="489"/>
      <c r="AL78" s="490"/>
      <c r="AM78" s="597"/>
      <c r="AN78" s="598"/>
      <c r="AO78" s="489" t="s">
        <v>142</v>
      </c>
      <c r="AP78" s="490"/>
      <c r="AQ78" s="53"/>
      <c r="AR78" s="53"/>
      <c r="AS78" s="53"/>
      <c r="AT78" s="62"/>
      <c r="AU78" s="4"/>
      <c r="AV78" s="4"/>
    </row>
    <row r="79" spans="1:48" ht="24" customHeight="1">
      <c r="A79" s="472" t="s">
        <v>120</v>
      </c>
      <c r="B79" s="539" t="s">
        <v>131</v>
      </c>
      <c r="C79" s="540"/>
      <c r="D79" s="540"/>
      <c r="E79" s="540"/>
      <c r="F79" s="540"/>
      <c r="G79" s="540"/>
      <c r="H79" s="540"/>
      <c r="I79" s="540"/>
      <c r="J79" s="540"/>
      <c r="K79" s="540"/>
      <c r="L79" s="540"/>
      <c r="M79" s="540"/>
      <c r="N79" s="541"/>
      <c r="O79" s="182"/>
      <c r="P79" s="183"/>
      <c r="Q79" s="183"/>
      <c r="R79" s="425"/>
      <c r="S79" s="831"/>
      <c r="T79" s="83"/>
      <c r="U79" s="175"/>
      <c r="V79" s="78"/>
      <c r="W79" s="83"/>
      <c r="X79" s="76"/>
      <c r="Y79" s="415"/>
      <c r="Z79" s="82"/>
      <c r="AA79" s="601"/>
      <c r="AB79" s="602"/>
      <c r="AC79" s="595"/>
      <c r="AD79" s="596"/>
      <c r="AE79" s="612"/>
      <c r="AF79" s="602"/>
      <c r="AG79" s="595"/>
      <c r="AH79" s="596"/>
      <c r="AI79" s="612"/>
      <c r="AJ79" s="602"/>
      <c r="AK79" s="595"/>
      <c r="AL79" s="596"/>
      <c r="AM79" s="612"/>
      <c r="AN79" s="602"/>
      <c r="AO79" s="491"/>
      <c r="AP79" s="492"/>
      <c r="AQ79" s="49"/>
      <c r="AR79" s="49"/>
      <c r="AS79" s="49"/>
      <c r="AT79" s="63"/>
      <c r="AU79" s="4"/>
      <c r="AV79" s="4"/>
    </row>
    <row r="80" spans="1:48" ht="26.25" customHeight="1">
      <c r="A80" s="78" t="s">
        <v>121</v>
      </c>
      <c r="B80" s="866" t="s">
        <v>202</v>
      </c>
      <c r="C80" s="867"/>
      <c r="D80" s="867"/>
      <c r="E80" s="867"/>
      <c r="F80" s="867"/>
      <c r="G80" s="867"/>
      <c r="H80" s="867"/>
      <c r="I80" s="867"/>
      <c r="J80" s="867"/>
      <c r="K80" s="867"/>
      <c r="L80" s="867"/>
      <c r="M80" s="867"/>
      <c r="N80" s="868"/>
      <c r="O80" s="184"/>
      <c r="P80" s="185"/>
      <c r="Q80" s="185"/>
      <c r="R80" s="426"/>
      <c r="S80" s="832"/>
      <c r="T80" s="218"/>
      <c r="U80" s="177"/>
      <c r="V80" s="104"/>
      <c r="W80" s="87"/>
      <c r="X80" s="170"/>
      <c r="Y80" s="444"/>
      <c r="Z80" s="169"/>
      <c r="AA80" s="833"/>
      <c r="AB80" s="834"/>
      <c r="AC80" s="493"/>
      <c r="AD80" s="494"/>
      <c r="AE80" s="828"/>
      <c r="AF80" s="829"/>
      <c r="AG80" s="493"/>
      <c r="AH80" s="494"/>
      <c r="AI80" s="828"/>
      <c r="AJ80" s="829"/>
      <c r="AK80" s="493"/>
      <c r="AL80" s="494"/>
      <c r="AM80" s="828"/>
      <c r="AN80" s="829"/>
      <c r="AO80" s="493"/>
      <c r="AP80" s="494"/>
      <c r="AQ80" s="50"/>
      <c r="AR80" s="50"/>
      <c r="AS80" s="50"/>
      <c r="AT80" s="64"/>
      <c r="AU80" s="4"/>
      <c r="AV80" s="4"/>
    </row>
    <row r="81" spans="1:48" ht="10.5" customHeight="1">
      <c r="A81" s="840" t="s">
        <v>178</v>
      </c>
      <c r="B81" s="784"/>
      <c r="C81" s="784"/>
      <c r="D81" s="784"/>
      <c r="E81" s="784"/>
      <c r="F81" s="784"/>
      <c r="G81" s="784"/>
      <c r="H81" s="784"/>
      <c r="I81" s="784"/>
      <c r="J81" s="784"/>
      <c r="K81" s="784"/>
      <c r="L81" s="784"/>
      <c r="M81" s="784"/>
      <c r="N81" s="841"/>
      <c r="O81" s="863" t="s">
        <v>21</v>
      </c>
      <c r="P81" s="851" t="s">
        <v>100</v>
      </c>
      <c r="Q81" s="852"/>
      <c r="R81" s="852"/>
      <c r="S81" s="852"/>
      <c r="T81" s="852"/>
      <c r="U81" s="852"/>
      <c r="V81" s="852"/>
      <c r="W81" s="852"/>
      <c r="X81" s="852"/>
      <c r="Y81" s="852"/>
      <c r="Z81" s="853"/>
      <c r="AA81" s="613">
        <f>AA84+AA85+AA86+AA87</f>
        <v>17</v>
      </c>
      <c r="AB81" s="614"/>
      <c r="AC81" s="613">
        <f>AC84+AC85+AC86+AC87</f>
        <v>18</v>
      </c>
      <c r="AD81" s="614"/>
      <c r="AE81" s="613">
        <f>AE84+AE85+AE86+AE87</f>
        <v>19</v>
      </c>
      <c r="AF81" s="614"/>
      <c r="AG81" s="613">
        <f>AG84+AG85+AG86+AG87</f>
        <v>18</v>
      </c>
      <c r="AH81" s="614"/>
      <c r="AI81" s="613">
        <f>AI84+AI85+AI86+AI87</f>
        <v>15</v>
      </c>
      <c r="AJ81" s="614"/>
      <c r="AK81" s="613">
        <f>AK84+AK85+AK86+AK87</f>
        <v>16</v>
      </c>
      <c r="AL81" s="614"/>
      <c r="AM81" s="613">
        <f>AM84+AM85+AM86+AM87</f>
        <v>17</v>
      </c>
      <c r="AN81" s="614"/>
      <c r="AO81" s="613">
        <f>AO84+AO85+AO86+AO87</f>
        <v>14</v>
      </c>
      <c r="AP81" s="614"/>
      <c r="AQ81" s="51">
        <f>AA81+AC81+AE81+AG81+AI81+AK81+AM81+AO81</f>
        <v>134</v>
      </c>
      <c r="AR81" s="51">
        <f>SUM(AQ81)</f>
        <v>134</v>
      </c>
      <c r="AS81" s="51"/>
      <c r="AT81" s="51"/>
      <c r="AU81" s="4"/>
      <c r="AV81" s="4"/>
    </row>
    <row r="82" spans="1:48" ht="10.5" customHeight="1">
      <c r="A82" s="842"/>
      <c r="B82" s="843"/>
      <c r="C82" s="843"/>
      <c r="D82" s="843"/>
      <c r="E82" s="843"/>
      <c r="F82" s="843"/>
      <c r="G82" s="843"/>
      <c r="H82" s="843"/>
      <c r="I82" s="843"/>
      <c r="J82" s="843"/>
      <c r="K82" s="843"/>
      <c r="L82" s="843"/>
      <c r="M82" s="843"/>
      <c r="N82" s="844"/>
      <c r="O82" s="864"/>
      <c r="P82" s="848" t="s">
        <v>101</v>
      </c>
      <c r="Q82" s="849"/>
      <c r="R82" s="849"/>
      <c r="S82" s="849"/>
      <c r="T82" s="849"/>
      <c r="U82" s="849"/>
      <c r="V82" s="849"/>
      <c r="W82" s="849"/>
      <c r="X82" s="849"/>
      <c r="Y82" s="849"/>
      <c r="Z82" s="850"/>
      <c r="AA82" s="599"/>
      <c r="AB82" s="600"/>
      <c r="AC82" s="599">
        <v>1</v>
      </c>
      <c r="AD82" s="605"/>
      <c r="AE82" s="611">
        <v>1</v>
      </c>
      <c r="AF82" s="600"/>
      <c r="AG82" s="599">
        <v>2</v>
      </c>
      <c r="AH82" s="605"/>
      <c r="AI82" s="611">
        <v>2</v>
      </c>
      <c r="AJ82" s="600"/>
      <c r="AK82" s="599">
        <v>3</v>
      </c>
      <c r="AL82" s="605"/>
      <c r="AM82" s="611">
        <v>4</v>
      </c>
      <c r="AN82" s="600"/>
      <c r="AO82" s="608">
        <v>4</v>
      </c>
      <c r="AP82" s="605"/>
      <c r="AQ82" s="51"/>
      <c r="AR82" s="51"/>
      <c r="AS82" s="51"/>
      <c r="AT82" s="51"/>
      <c r="AU82" s="4"/>
      <c r="AV82" s="4"/>
    </row>
    <row r="83" spans="1:48" ht="10.5" customHeight="1">
      <c r="A83" s="842"/>
      <c r="B83" s="843"/>
      <c r="C83" s="843"/>
      <c r="D83" s="843"/>
      <c r="E83" s="843"/>
      <c r="F83" s="843"/>
      <c r="G83" s="843"/>
      <c r="H83" s="843"/>
      <c r="I83" s="843"/>
      <c r="J83" s="843"/>
      <c r="K83" s="843"/>
      <c r="L83" s="843"/>
      <c r="M83" s="843"/>
      <c r="N83" s="844"/>
      <c r="O83" s="864"/>
      <c r="P83" s="854" t="s">
        <v>179</v>
      </c>
      <c r="Q83" s="855"/>
      <c r="R83" s="855"/>
      <c r="S83" s="855"/>
      <c r="T83" s="855"/>
      <c r="U83" s="855"/>
      <c r="V83" s="855"/>
      <c r="W83" s="855"/>
      <c r="X83" s="855"/>
      <c r="Y83" s="855"/>
      <c r="Z83" s="856"/>
      <c r="AA83" s="599"/>
      <c r="AB83" s="600"/>
      <c r="AC83" s="609"/>
      <c r="AD83" s="610"/>
      <c r="AE83" s="606"/>
      <c r="AF83" s="607"/>
      <c r="AG83" s="609">
        <v>1</v>
      </c>
      <c r="AH83" s="610"/>
      <c r="AI83" s="606"/>
      <c r="AJ83" s="607"/>
      <c r="AK83" s="609">
        <v>2</v>
      </c>
      <c r="AL83" s="610"/>
      <c r="AM83" s="606">
        <v>1</v>
      </c>
      <c r="AN83" s="607"/>
      <c r="AO83" s="608">
        <v>2</v>
      </c>
      <c r="AP83" s="605"/>
      <c r="AQ83" s="51"/>
      <c r="AR83" s="51"/>
      <c r="AS83" s="51"/>
      <c r="AT83" s="51"/>
      <c r="AU83" s="4"/>
      <c r="AV83" s="4"/>
    </row>
    <row r="84" spans="1:48" ht="10.5" customHeight="1">
      <c r="A84" s="842"/>
      <c r="B84" s="843"/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4"/>
      <c r="O84" s="864"/>
      <c r="P84" s="848" t="s">
        <v>22</v>
      </c>
      <c r="Q84" s="849"/>
      <c r="R84" s="849"/>
      <c r="S84" s="849"/>
      <c r="T84" s="849"/>
      <c r="U84" s="849"/>
      <c r="V84" s="849"/>
      <c r="W84" s="849"/>
      <c r="X84" s="849"/>
      <c r="Y84" s="849"/>
      <c r="Z84" s="850"/>
      <c r="AA84" s="599">
        <v>2</v>
      </c>
      <c r="AB84" s="600"/>
      <c r="AC84" s="599">
        <v>4</v>
      </c>
      <c r="AD84" s="605"/>
      <c r="AE84" s="611">
        <v>2</v>
      </c>
      <c r="AF84" s="600"/>
      <c r="AG84" s="599">
        <v>4</v>
      </c>
      <c r="AH84" s="605"/>
      <c r="AI84" s="611">
        <v>4</v>
      </c>
      <c r="AJ84" s="600"/>
      <c r="AK84" s="599">
        <v>4</v>
      </c>
      <c r="AL84" s="605"/>
      <c r="AM84" s="611">
        <v>4</v>
      </c>
      <c r="AN84" s="600"/>
      <c r="AO84" s="608">
        <v>2</v>
      </c>
      <c r="AP84" s="605"/>
      <c r="AQ84" s="413">
        <f>SUM(AA84:AP84)</f>
        <v>26</v>
      </c>
      <c r="AR84" s="51"/>
      <c r="AS84" s="51"/>
      <c r="AT84" s="51"/>
      <c r="AU84" s="4"/>
      <c r="AV84" s="4"/>
    </row>
    <row r="85" spans="1:48" ht="10.5" customHeight="1">
      <c r="A85" s="842"/>
      <c r="B85" s="843"/>
      <c r="C85" s="843"/>
      <c r="D85" s="843"/>
      <c r="E85" s="843"/>
      <c r="F85" s="843"/>
      <c r="G85" s="843"/>
      <c r="H85" s="843"/>
      <c r="I85" s="843"/>
      <c r="J85" s="843"/>
      <c r="K85" s="843"/>
      <c r="L85" s="843"/>
      <c r="M85" s="843"/>
      <c r="N85" s="844"/>
      <c r="O85" s="864"/>
      <c r="P85" s="848" t="s">
        <v>180</v>
      </c>
      <c r="Q85" s="849"/>
      <c r="R85" s="849"/>
      <c r="S85" s="849"/>
      <c r="T85" s="849"/>
      <c r="U85" s="849"/>
      <c r="V85" s="849"/>
      <c r="W85" s="849"/>
      <c r="X85" s="849"/>
      <c r="Y85" s="849"/>
      <c r="Z85" s="850"/>
      <c r="AA85" s="599">
        <v>4</v>
      </c>
      <c r="AB85" s="600"/>
      <c r="AC85" s="608">
        <v>11</v>
      </c>
      <c r="AD85" s="605"/>
      <c r="AE85" s="611">
        <v>2</v>
      </c>
      <c r="AF85" s="600"/>
      <c r="AG85" s="599">
        <v>11</v>
      </c>
      <c r="AH85" s="605"/>
      <c r="AI85" s="611">
        <v>4</v>
      </c>
      <c r="AJ85" s="600"/>
      <c r="AK85" s="599">
        <v>7</v>
      </c>
      <c r="AL85" s="605"/>
      <c r="AM85" s="611">
        <v>4</v>
      </c>
      <c r="AN85" s="600"/>
      <c r="AO85" s="608">
        <v>8</v>
      </c>
      <c r="AP85" s="605"/>
      <c r="AQ85" s="413">
        <f>SUM(AA85:AP85)</f>
        <v>51</v>
      </c>
      <c r="AR85" s="51"/>
      <c r="AS85" s="51"/>
      <c r="AT85" s="51"/>
      <c r="AU85" s="4"/>
      <c r="AV85" s="4"/>
    </row>
    <row r="86" spans="1:48" ht="10.5" customHeight="1">
      <c r="A86" s="842"/>
      <c r="B86" s="843"/>
      <c r="C86" s="843"/>
      <c r="D86" s="843"/>
      <c r="E86" s="843"/>
      <c r="F86" s="843"/>
      <c r="G86" s="843"/>
      <c r="H86" s="843"/>
      <c r="I86" s="843"/>
      <c r="J86" s="843"/>
      <c r="K86" s="843"/>
      <c r="L86" s="843"/>
      <c r="M86" s="843"/>
      <c r="N86" s="844"/>
      <c r="O86" s="864"/>
      <c r="P86" s="848" t="s">
        <v>206</v>
      </c>
      <c r="Q86" s="849"/>
      <c r="R86" s="849"/>
      <c r="S86" s="849"/>
      <c r="T86" s="849"/>
      <c r="U86" s="849"/>
      <c r="V86" s="849"/>
      <c r="W86" s="849"/>
      <c r="X86" s="849"/>
      <c r="Y86" s="849"/>
      <c r="Z86" s="850"/>
      <c r="AA86" s="599"/>
      <c r="AB86" s="600"/>
      <c r="AC86" s="609"/>
      <c r="AD86" s="610"/>
      <c r="AE86" s="606">
        <v>1</v>
      </c>
      <c r="AF86" s="607"/>
      <c r="AG86" s="609">
        <v>1</v>
      </c>
      <c r="AH86" s="610"/>
      <c r="AI86" s="606">
        <v>1</v>
      </c>
      <c r="AJ86" s="607"/>
      <c r="AK86" s="609">
        <v>1</v>
      </c>
      <c r="AL86" s="610"/>
      <c r="AM86" s="606">
        <v>1</v>
      </c>
      <c r="AN86" s="607"/>
      <c r="AO86" s="871">
        <v>1</v>
      </c>
      <c r="AP86" s="872"/>
      <c r="AQ86" s="413">
        <f>SUM(AA86:AP86)</f>
        <v>6</v>
      </c>
      <c r="AR86" s="51"/>
      <c r="AS86" s="51"/>
      <c r="AT86" s="51"/>
      <c r="AU86" s="4"/>
      <c r="AV86" s="4"/>
    </row>
    <row r="87" spans="1:48" ht="10.5" customHeight="1">
      <c r="A87" s="845"/>
      <c r="B87" s="846"/>
      <c r="C87" s="846"/>
      <c r="D87" s="846"/>
      <c r="E87" s="846"/>
      <c r="F87" s="846"/>
      <c r="G87" s="846"/>
      <c r="H87" s="846"/>
      <c r="I87" s="846"/>
      <c r="J87" s="846"/>
      <c r="K87" s="846"/>
      <c r="L87" s="846"/>
      <c r="M87" s="846"/>
      <c r="N87" s="847"/>
      <c r="O87" s="865"/>
      <c r="P87" s="860" t="s">
        <v>177</v>
      </c>
      <c r="Q87" s="861"/>
      <c r="R87" s="861"/>
      <c r="S87" s="861"/>
      <c r="T87" s="861"/>
      <c r="U87" s="861"/>
      <c r="V87" s="861"/>
      <c r="W87" s="861"/>
      <c r="X87" s="861"/>
      <c r="Y87" s="861"/>
      <c r="Z87" s="862"/>
      <c r="AA87" s="618">
        <v>11</v>
      </c>
      <c r="AB87" s="620"/>
      <c r="AC87" s="618">
        <v>3</v>
      </c>
      <c r="AD87" s="561"/>
      <c r="AE87" s="619">
        <v>14</v>
      </c>
      <c r="AF87" s="620"/>
      <c r="AG87" s="618">
        <v>2</v>
      </c>
      <c r="AH87" s="561"/>
      <c r="AI87" s="619">
        <v>6</v>
      </c>
      <c r="AJ87" s="620"/>
      <c r="AK87" s="618">
        <v>4</v>
      </c>
      <c r="AL87" s="561"/>
      <c r="AM87" s="619">
        <v>8</v>
      </c>
      <c r="AN87" s="620"/>
      <c r="AO87" s="560">
        <v>3</v>
      </c>
      <c r="AP87" s="561"/>
      <c r="AQ87" s="192">
        <f>SUM(AA87:AP87)</f>
        <v>51</v>
      </c>
      <c r="AR87" s="51"/>
      <c r="AS87" s="51"/>
      <c r="AT87" s="51"/>
      <c r="AU87" s="4"/>
      <c r="AV87" s="4"/>
    </row>
    <row r="88" spans="1:48" ht="9.75" customHeight="1">
      <c r="A88" s="482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56"/>
      <c r="P88" s="309"/>
      <c r="Q88" s="309"/>
      <c r="R88" s="309"/>
      <c r="S88" s="309"/>
      <c r="T88" s="309"/>
      <c r="U88" s="310"/>
      <c r="V88" s="311"/>
      <c r="W88" s="312"/>
      <c r="X88" s="312"/>
      <c r="Y88" s="312"/>
      <c r="Z88" s="312"/>
      <c r="AA88" s="54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12">
        <f>SUM(AQ84:AQ87)</f>
        <v>134</v>
      </c>
      <c r="AR88" s="12"/>
      <c r="AS88" s="12"/>
      <c r="AT88" s="12"/>
      <c r="AU88" s="4"/>
      <c r="AV88" s="4"/>
    </row>
    <row r="89" spans="1:48" ht="9.75" customHeight="1">
      <c r="A89" s="482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54"/>
      <c r="P89" s="54"/>
      <c r="Q89" s="54"/>
      <c r="R89" s="54"/>
      <c r="S89" s="791"/>
      <c r="T89" s="791"/>
      <c r="U89" s="791"/>
      <c r="V89" s="791"/>
      <c r="W89" s="791"/>
      <c r="X89" s="791"/>
      <c r="Y89" s="791"/>
      <c r="Z89" s="791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12"/>
      <c r="AR89" s="12"/>
      <c r="AS89" s="12"/>
      <c r="AT89" s="12"/>
      <c r="AU89" s="4"/>
      <c r="AV89" s="67"/>
    </row>
    <row r="90" spans="1:48" ht="9.75" customHeight="1">
      <c r="A90" s="482"/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54"/>
      <c r="P90" s="54"/>
      <c r="Q90" s="54"/>
      <c r="R90" s="54"/>
      <c r="S90" s="54"/>
      <c r="T90" s="54"/>
      <c r="U90" s="90"/>
      <c r="V90" s="97"/>
      <c r="W90" s="97"/>
      <c r="X90" s="97"/>
      <c r="Y90" s="97"/>
      <c r="Z90" s="97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12"/>
      <c r="AR90" s="12"/>
      <c r="AS90" s="12"/>
      <c r="AT90" s="12"/>
      <c r="AU90" s="4"/>
      <c r="AV90" s="4"/>
    </row>
    <row r="91" spans="1:48" ht="9.75" customHeight="1">
      <c r="A91" s="483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91"/>
      <c r="V91" s="80"/>
      <c r="W91" s="80"/>
      <c r="X91" s="80"/>
      <c r="Y91" s="80"/>
      <c r="Z91" s="80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12"/>
      <c r="AR91" s="12"/>
      <c r="AS91" s="12"/>
      <c r="AT91" s="12"/>
      <c r="AU91" s="4"/>
      <c r="AV91" s="4"/>
    </row>
    <row r="92" spans="1:48" ht="9.75" customHeight="1">
      <c r="A92" s="482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8"/>
      <c r="P92" s="58"/>
      <c r="Q92" s="58"/>
      <c r="R92" s="58"/>
      <c r="S92" s="58"/>
      <c r="T92" s="58"/>
      <c r="U92" s="92"/>
      <c r="V92" s="80"/>
      <c r="W92" s="98"/>
      <c r="X92" s="98"/>
      <c r="Y92" s="98"/>
      <c r="Z92" s="98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7"/>
      <c r="AR92" s="7"/>
      <c r="AS92" s="7"/>
      <c r="AT92" s="7"/>
      <c r="AU92" s="4"/>
      <c r="AV92" s="4"/>
    </row>
    <row r="93" spans="1:48" ht="9.75" customHeight="1">
      <c r="A93" s="482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8"/>
      <c r="P93" s="58"/>
      <c r="Q93" s="58"/>
      <c r="R93" s="58"/>
      <c r="S93" s="58"/>
      <c r="T93" s="58"/>
      <c r="U93" s="92"/>
      <c r="V93" s="80"/>
      <c r="W93" s="80"/>
      <c r="X93" s="80"/>
      <c r="Y93" s="80"/>
      <c r="Z93" s="80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7"/>
      <c r="AR93" s="7"/>
      <c r="AS93" s="7"/>
      <c r="AT93" s="7"/>
      <c r="AU93" s="4"/>
      <c r="AV93" s="4"/>
    </row>
    <row r="94" spans="1:48" ht="9.75" customHeight="1">
      <c r="A94" s="482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8"/>
      <c r="P94" s="58"/>
      <c r="Q94" s="58"/>
      <c r="R94" s="58"/>
      <c r="S94" s="58"/>
      <c r="T94" s="58"/>
      <c r="U94" s="92"/>
      <c r="V94" s="84"/>
      <c r="W94" s="80"/>
      <c r="X94" s="80"/>
      <c r="Y94" s="80"/>
      <c r="Z94" s="80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7"/>
      <c r="AR94" s="7"/>
      <c r="AS94" s="7"/>
      <c r="AT94" s="7"/>
      <c r="AU94" s="4"/>
      <c r="AV94" s="4"/>
    </row>
    <row r="95" spans="1:48" ht="9.75" customHeight="1">
      <c r="A95" s="484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8"/>
      <c r="P95" s="58"/>
      <c r="Q95" s="58"/>
      <c r="R95" s="58"/>
      <c r="S95" s="58"/>
      <c r="T95" s="58"/>
      <c r="U95" s="92"/>
      <c r="V95" s="84"/>
      <c r="W95" s="80"/>
      <c r="X95" s="80"/>
      <c r="Y95" s="80"/>
      <c r="Z95" s="80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446"/>
      <c r="AQ95" s="447"/>
      <c r="AR95" s="7"/>
      <c r="AS95" s="7"/>
      <c r="AT95" s="7"/>
      <c r="AU95" s="4"/>
      <c r="AV95" s="4"/>
    </row>
    <row r="96" spans="1:48" ht="9.75" customHeight="1">
      <c r="A96" s="485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2"/>
      <c r="P96" s="12"/>
      <c r="Q96" s="12"/>
      <c r="R96" s="12"/>
      <c r="S96" s="12"/>
      <c r="T96" s="12"/>
      <c r="U96" s="93"/>
      <c r="V96" s="186"/>
      <c r="W96" s="99"/>
      <c r="X96" s="99"/>
      <c r="Y96" s="99"/>
      <c r="Z96" s="99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2"/>
      <c r="AN96" s="12"/>
      <c r="AO96" s="12"/>
      <c r="AP96" s="12"/>
      <c r="AQ96" s="7"/>
      <c r="AR96" s="7"/>
      <c r="AS96" s="7"/>
      <c r="AT96" s="7"/>
      <c r="AU96" s="4"/>
      <c r="AV96" s="4"/>
    </row>
    <row r="97" spans="1:48" ht="9.75" customHeight="1">
      <c r="A97" s="465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2"/>
      <c r="P97" s="12"/>
      <c r="Q97" s="12"/>
      <c r="R97" s="12"/>
      <c r="S97" s="12"/>
      <c r="T97" s="12"/>
      <c r="U97" s="93"/>
      <c r="V97" s="186"/>
      <c r="W97" s="8"/>
      <c r="X97" s="8"/>
      <c r="Y97" s="8"/>
      <c r="Z97" s="8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7"/>
      <c r="AR97" s="7"/>
      <c r="AS97" s="7"/>
      <c r="AT97" s="7"/>
      <c r="AU97" s="4"/>
      <c r="AV97" s="4"/>
    </row>
    <row r="98" spans="1:48" ht="9.75" customHeight="1">
      <c r="A98" s="465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2"/>
      <c r="P98" s="12"/>
      <c r="Q98" s="12"/>
      <c r="R98" s="12"/>
      <c r="S98" s="12"/>
      <c r="T98" s="12"/>
      <c r="U98" s="93"/>
      <c r="V98" s="186"/>
      <c r="W98" s="8"/>
      <c r="X98" s="8"/>
      <c r="Y98" s="8"/>
      <c r="Z98" s="8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7"/>
      <c r="AR98" s="7"/>
      <c r="AS98" s="7"/>
      <c r="AT98" s="7"/>
      <c r="AU98" s="4"/>
      <c r="AV98" s="4"/>
    </row>
    <row r="99" spans="1:48" ht="15" customHeight="1">
      <c r="A99" s="892"/>
      <c r="B99" s="892"/>
      <c r="C99" s="892"/>
      <c r="D99" s="892"/>
      <c r="E99" s="892"/>
      <c r="F99" s="892"/>
      <c r="G99" s="892"/>
      <c r="H99" s="892"/>
      <c r="I99" s="892"/>
      <c r="J99" s="892"/>
      <c r="K99" s="892"/>
      <c r="L99" s="892"/>
      <c r="M99" s="892"/>
      <c r="N99" s="892"/>
      <c r="O99" s="892"/>
      <c r="P99" s="892"/>
      <c r="Q99" s="892"/>
      <c r="R99" s="892"/>
      <c r="S99" s="892"/>
      <c r="T99" s="892"/>
      <c r="U99" s="892"/>
      <c r="V99" s="892"/>
      <c r="W99" s="892"/>
      <c r="X99" s="892"/>
      <c r="Y99" s="892"/>
      <c r="Z99" s="892"/>
      <c r="AA99" s="892"/>
      <c r="AB99" s="892"/>
      <c r="AC99" s="892"/>
      <c r="AD99" s="892"/>
      <c r="AE99" s="892"/>
      <c r="AF99" s="892"/>
      <c r="AG99" s="892"/>
      <c r="AH99" s="892"/>
      <c r="AI99" s="892"/>
      <c r="AJ99" s="892"/>
      <c r="AK99" s="892"/>
      <c r="AL99" s="892"/>
      <c r="AM99" s="892"/>
      <c r="AN99" s="892"/>
      <c r="AO99" s="892"/>
      <c r="AP99" s="892"/>
      <c r="AQ99" s="7"/>
      <c r="AR99" s="7"/>
      <c r="AS99" s="7"/>
      <c r="AT99" s="7"/>
      <c r="AU99" s="4"/>
      <c r="AV99" s="4"/>
    </row>
    <row r="100" spans="1:48" ht="9.75" customHeight="1">
      <c r="A100"/>
      <c r="B100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2"/>
      <c r="P100" s="12"/>
      <c r="Q100" s="12"/>
      <c r="R100" s="12"/>
      <c r="S100" s="7"/>
      <c r="T100" s="12"/>
      <c r="U100" s="93"/>
      <c r="V100" s="95"/>
      <c r="W100" s="99"/>
      <c r="X100" s="99"/>
      <c r="Y100" s="99"/>
      <c r="Z100" s="99"/>
      <c r="AA100" s="14"/>
      <c r="AB100" s="14"/>
      <c r="AC100" s="14"/>
      <c r="AD100" s="14"/>
      <c r="AE100" s="14"/>
      <c r="AF100" s="14"/>
      <c r="AG100" s="14"/>
      <c r="AH100" s="12"/>
      <c r="AI100" s="12"/>
      <c r="AJ100" s="12"/>
      <c r="AK100" s="12"/>
      <c r="AL100" s="12"/>
      <c r="AM100" s="12"/>
      <c r="AN100" s="12"/>
      <c r="AO100" s="12"/>
      <c r="AP100" s="12"/>
      <c r="AQ100" s="7"/>
      <c r="AR100" s="7"/>
      <c r="AS100" s="7"/>
      <c r="AT100" s="7"/>
      <c r="AU100" s="4"/>
      <c r="AV100" s="4"/>
    </row>
    <row r="101" spans="1:48" ht="9.75" customHeight="1">
      <c r="A101" s="20"/>
      <c r="B101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2"/>
      <c r="P101" s="12"/>
      <c r="Q101" s="12"/>
      <c r="R101" s="12"/>
      <c r="S101" s="7"/>
      <c r="T101" s="12"/>
      <c r="U101" s="89"/>
      <c r="V101" s="95"/>
      <c r="W101" s="8"/>
      <c r="X101" s="8"/>
      <c r="Y101" s="8"/>
      <c r="Z101" s="8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7"/>
      <c r="AR101" s="7"/>
      <c r="AS101" s="7"/>
      <c r="AT101" s="7"/>
      <c r="AU101" s="4"/>
      <c r="AV101" s="4"/>
    </row>
    <row r="102" spans="1:48" ht="9.75" customHeight="1">
      <c r="A102"/>
      <c r="B102" s="888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2"/>
      <c r="P102" s="12"/>
      <c r="Q102" s="12"/>
      <c r="R102" s="12"/>
      <c r="S102" s="7"/>
      <c r="T102" s="12"/>
      <c r="U102" s="93"/>
      <c r="V102" s="186"/>
      <c r="W102" s="8"/>
      <c r="X102" s="8"/>
      <c r="Y102" s="8"/>
      <c r="Z102" s="8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7"/>
      <c r="AR102" s="7"/>
      <c r="AS102" s="7"/>
      <c r="AT102" s="7"/>
      <c r="AU102" s="4"/>
      <c r="AV102" s="4"/>
    </row>
    <row r="103" spans="1:48" ht="9.75" customHeight="1">
      <c r="A103"/>
      <c r="B103" s="888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2"/>
      <c r="P103" s="12"/>
      <c r="Q103" s="12"/>
      <c r="R103" s="12"/>
      <c r="S103" s="7"/>
      <c r="T103" s="12"/>
      <c r="U103" s="93"/>
      <c r="V103" s="186"/>
      <c r="W103" s="8"/>
      <c r="X103" s="8"/>
      <c r="Y103" s="8"/>
      <c r="Z103" s="8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7"/>
      <c r="AR103" s="7"/>
      <c r="AS103" s="7"/>
      <c r="AT103" s="7"/>
      <c r="AU103" s="4"/>
      <c r="AV103" s="4"/>
    </row>
    <row r="104" spans="1:48" ht="9.75" customHeight="1">
      <c r="A104"/>
      <c r="B10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2"/>
      <c r="P104" s="12"/>
      <c r="Q104" s="12"/>
      <c r="R104" s="12"/>
      <c r="S104" s="7"/>
      <c r="T104" s="12"/>
      <c r="U104" s="93"/>
      <c r="V104" s="95"/>
      <c r="W104" s="8"/>
      <c r="X104" s="95"/>
      <c r="Y104" s="95"/>
      <c r="Z104" s="95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12"/>
      <c r="AR104" s="12"/>
      <c r="AS104" s="12"/>
      <c r="AT104" s="12"/>
      <c r="AU104" s="4"/>
      <c r="AV104" s="4"/>
    </row>
    <row r="105" spans="1:48" ht="9.75" customHeight="1">
      <c r="A105"/>
      <c r="B105" s="888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2"/>
      <c r="P105" s="12"/>
      <c r="Q105" s="12"/>
      <c r="R105" s="12"/>
      <c r="S105" s="7"/>
      <c r="T105" s="7"/>
      <c r="U105" s="93"/>
      <c r="V105" s="95"/>
      <c r="W105" s="95"/>
      <c r="X105" s="95"/>
      <c r="Y105" s="95"/>
      <c r="Z105" s="95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12"/>
      <c r="AR105" s="12"/>
      <c r="AS105" s="12"/>
      <c r="AT105" s="12"/>
      <c r="AU105" s="4"/>
      <c r="AV105" s="4"/>
    </row>
    <row r="106" spans="1:48" ht="9.75" customHeight="1">
      <c r="A106"/>
      <c r="B106"/>
      <c r="C106" s="13"/>
      <c r="D106" s="57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2"/>
      <c r="P106" s="12"/>
      <c r="Q106" s="12"/>
      <c r="R106" s="12"/>
      <c r="S106" s="12"/>
      <c r="T106" s="12"/>
      <c r="U106" s="93"/>
      <c r="V106" s="95"/>
      <c r="W106" s="95"/>
      <c r="X106" s="95"/>
      <c r="Y106" s="95"/>
      <c r="Z106" s="95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12"/>
      <c r="AR106" s="12"/>
      <c r="AS106" s="12"/>
      <c r="AT106" s="12"/>
      <c r="AU106" s="4"/>
      <c r="AV106" s="4"/>
    </row>
    <row r="107" spans="1:48" ht="9.75" customHeight="1">
      <c r="A107" s="888"/>
      <c r="B107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2"/>
      <c r="P107" s="12"/>
      <c r="Q107" s="12"/>
      <c r="R107" s="12"/>
      <c r="S107" s="12"/>
      <c r="T107" s="12"/>
      <c r="U107" s="93"/>
      <c r="V107" s="95"/>
      <c r="W107" s="95"/>
      <c r="X107" s="95"/>
      <c r="Y107" s="95"/>
      <c r="Z107" s="95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12"/>
      <c r="AR107" s="12"/>
      <c r="AS107" s="12"/>
      <c r="AT107" s="12"/>
      <c r="AU107" s="4"/>
      <c r="AV107" s="4"/>
    </row>
    <row r="108" spans="1:48" ht="9.75" customHeight="1">
      <c r="A108"/>
      <c r="B108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2"/>
      <c r="P108" s="12"/>
      <c r="Q108" s="12"/>
      <c r="R108" s="12"/>
      <c r="S108" s="12"/>
      <c r="T108" s="12"/>
      <c r="U108" s="93"/>
      <c r="V108" s="95"/>
      <c r="W108" s="8"/>
      <c r="X108" s="95"/>
      <c r="Y108" s="95"/>
      <c r="Z108" s="95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12"/>
      <c r="AR108" s="12"/>
      <c r="AS108" s="12"/>
      <c r="AT108" s="12"/>
      <c r="AU108" s="4"/>
      <c r="AV108" s="4"/>
    </row>
    <row r="109" spans="1:48" ht="9.75" customHeight="1">
      <c r="A109" s="888"/>
      <c r="B109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2"/>
      <c r="P109" s="12"/>
      <c r="Q109" s="12"/>
      <c r="R109" s="12"/>
      <c r="S109" s="12"/>
      <c r="T109" s="12"/>
      <c r="U109" s="93"/>
      <c r="V109" s="95"/>
      <c r="W109" s="95"/>
      <c r="X109" s="95"/>
      <c r="Y109" s="95"/>
      <c r="Z109" s="95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12"/>
      <c r="AR109" s="12"/>
      <c r="AS109" s="12"/>
      <c r="AT109" s="12"/>
      <c r="AU109" s="4"/>
      <c r="AV109" s="4"/>
    </row>
    <row r="110" spans="1:48" ht="9.75" customHeight="1">
      <c r="A110"/>
      <c r="B110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2"/>
      <c r="P110" s="12"/>
      <c r="Q110" s="12"/>
      <c r="R110" s="12"/>
      <c r="S110" s="12"/>
      <c r="T110" s="12"/>
      <c r="U110" s="93"/>
      <c r="V110" s="95"/>
      <c r="W110" s="8"/>
      <c r="X110" s="95"/>
      <c r="Y110" s="95"/>
      <c r="Z110" s="95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12"/>
      <c r="AR110" s="12"/>
      <c r="AS110" s="12"/>
      <c r="AT110" s="12"/>
      <c r="AU110" s="1"/>
      <c r="AV110" s="1"/>
    </row>
    <row r="111" spans="1:48" ht="9.75" customHeight="1">
      <c r="A111" s="888"/>
      <c r="B111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2"/>
      <c r="P111" s="12"/>
      <c r="Q111" s="12"/>
      <c r="R111" s="12"/>
      <c r="S111" s="12"/>
      <c r="T111" s="12"/>
      <c r="U111" s="93"/>
      <c r="V111" s="95"/>
      <c r="W111" s="99"/>
      <c r="X111" s="95"/>
      <c r="Y111" s="95"/>
      <c r="Z111" s="95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12"/>
      <c r="AR111" s="12"/>
      <c r="AS111" s="12"/>
      <c r="AT111" s="12"/>
      <c r="AU111" s="4"/>
      <c r="AV111" s="4"/>
    </row>
    <row r="112" spans="1:48" ht="9.75" customHeight="1">
      <c r="A112"/>
      <c r="B11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2"/>
      <c r="P112" s="12"/>
      <c r="Q112" s="12"/>
      <c r="R112" s="12"/>
      <c r="S112" s="12"/>
      <c r="T112" s="12"/>
      <c r="U112" s="93"/>
      <c r="V112" s="95"/>
      <c r="W112" s="8"/>
      <c r="X112" s="95"/>
      <c r="Y112" s="95"/>
      <c r="Z112" s="95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12"/>
      <c r="AU112" s="4"/>
      <c r="AV112" s="4"/>
    </row>
    <row r="113" spans="1:48" ht="9.75" customHeight="1">
      <c r="A113" s="888"/>
      <c r="B1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2"/>
      <c r="P113" s="12"/>
      <c r="Q113" s="12"/>
      <c r="R113" s="12"/>
      <c r="S113" s="12"/>
      <c r="T113" s="12"/>
      <c r="U113" s="93"/>
      <c r="V113" s="95"/>
      <c r="W113" s="8"/>
      <c r="X113" s="95"/>
      <c r="Y113" s="95"/>
      <c r="Z113" s="95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12"/>
      <c r="AR113" s="12"/>
      <c r="AS113" s="12"/>
      <c r="AT113" s="12"/>
      <c r="AU113" s="4"/>
      <c r="AV113" s="4"/>
    </row>
    <row r="114" spans="1:48" ht="9.75" customHeight="1">
      <c r="A114"/>
      <c r="B114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2"/>
      <c r="P114" s="12"/>
      <c r="Q114" s="12"/>
      <c r="R114" s="12"/>
      <c r="S114" s="12"/>
      <c r="T114" s="12"/>
      <c r="U114" s="93"/>
      <c r="V114" s="95"/>
      <c r="W114" s="8"/>
      <c r="X114" s="95"/>
      <c r="Y114" s="95"/>
      <c r="Z114" s="95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12"/>
      <c r="AR114" s="12"/>
      <c r="AS114" s="12"/>
      <c r="AT114" s="7"/>
      <c r="AU114" s="4"/>
      <c r="AV114" s="4"/>
    </row>
    <row r="115" spans="1:48" ht="9.75" customHeight="1">
      <c r="A115"/>
      <c r="B115" s="888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2"/>
      <c r="P115" s="12"/>
      <c r="Q115" s="12"/>
      <c r="R115" s="12"/>
      <c r="S115" s="12"/>
      <c r="T115" s="12"/>
      <c r="U115" s="93"/>
      <c r="V115" s="95"/>
      <c r="W115" s="8"/>
      <c r="X115" s="95"/>
      <c r="Y115" s="95"/>
      <c r="Z115" s="95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12"/>
      <c r="AR115" s="12"/>
      <c r="AS115" s="12"/>
      <c r="AT115" s="12"/>
      <c r="AU115" s="4"/>
      <c r="AV115" s="4"/>
    </row>
    <row r="116" spans="1:48" ht="9.75" customHeight="1">
      <c r="A116"/>
      <c r="B116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2"/>
      <c r="P116" s="12"/>
      <c r="Q116" s="12"/>
      <c r="R116" s="12"/>
      <c r="S116" s="12"/>
      <c r="T116" s="12"/>
      <c r="U116" s="93"/>
      <c r="V116" s="95"/>
      <c r="W116" s="8"/>
      <c r="X116" s="95"/>
      <c r="Y116" s="95"/>
      <c r="Z116" s="8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4"/>
      <c r="AV116" s="4"/>
    </row>
    <row r="117" spans="1:48" ht="9.75" customHeight="1">
      <c r="A117"/>
      <c r="B117" s="888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2"/>
      <c r="P117" s="12"/>
      <c r="Q117" s="12"/>
      <c r="R117" s="12"/>
      <c r="S117" s="12"/>
      <c r="T117" s="12"/>
      <c r="U117" s="93"/>
      <c r="V117" s="95"/>
      <c r="W117" s="8"/>
      <c r="X117" s="95"/>
      <c r="Y117" s="95"/>
      <c r="Z117" s="8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7"/>
      <c r="AR117" s="7"/>
      <c r="AS117" s="7"/>
      <c r="AT117" s="12"/>
      <c r="AU117" s="4"/>
      <c r="AV117" s="4"/>
    </row>
    <row r="118" spans="1:48" ht="9.75" customHeight="1">
      <c r="A118"/>
      <c r="B118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2"/>
      <c r="P118" s="12"/>
      <c r="Q118" s="12"/>
      <c r="R118" s="12"/>
      <c r="S118" s="12"/>
      <c r="T118" s="12"/>
      <c r="U118" s="93"/>
      <c r="V118" s="95"/>
      <c r="W118" s="8"/>
      <c r="X118" s="8"/>
      <c r="Y118" s="8"/>
      <c r="Z118" s="8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7"/>
      <c r="AR118" s="7"/>
      <c r="AS118" s="7"/>
      <c r="AT118" s="12"/>
      <c r="AU118" s="4"/>
      <c r="AV118" s="4"/>
    </row>
    <row r="119" spans="1:48" ht="9.75" customHeight="1">
      <c r="A119"/>
      <c r="B119" s="888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2"/>
      <c r="P119" s="12"/>
      <c r="Q119" s="12"/>
      <c r="R119" s="12"/>
      <c r="S119" s="12"/>
      <c r="T119" s="12"/>
      <c r="U119" s="93"/>
      <c r="V119" s="186"/>
      <c r="W119" s="8"/>
      <c r="X119" s="95"/>
      <c r="Y119" s="95"/>
      <c r="Z119" s="8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7"/>
      <c r="AL119" s="7"/>
      <c r="AM119" s="7"/>
      <c r="AN119" s="7"/>
      <c r="AO119" s="7"/>
      <c r="AP119" s="12"/>
      <c r="AQ119" s="7"/>
      <c r="AR119" s="7"/>
      <c r="AS119" s="7"/>
      <c r="AT119" s="12"/>
      <c r="AU119" s="4"/>
      <c r="AV119" s="4"/>
    </row>
    <row r="120" spans="1:48" ht="9.75" customHeight="1">
      <c r="A120"/>
      <c r="B120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2"/>
      <c r="P120" s="12"/>
      <c r="Q120" s="12"/>
      <c r="R120" s="12"/>
      <c r="S120" s="12"/>
      <c r="T120" s="12"/>
      <c r="U120" s="93"/>
      <c r="V120" s="186"/>
      <c r="W120" s="8"/>
      <c r="X120" s="95"/>
      <c r="Y120" s="95"/>
      <c r="Z120" s="95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2"/>
      <c r="AP120" s="12"/>
      <c r="AQ120" s="12"/>
      <c r="AR120" s="12"/>
      <c r="AS120" s="12"/>
      <c r="AT120" s="12"/>
      <c r="AU120" s="4"/>
      <c r="AV120" s="4"/>
    </row>
    <row r="121" spans="1:48" ht="9.75" customHeight="1">
      <c r="A121"/>
      <c r="B121" s="888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2"/>
      <c r="P121" s="12"/>
      <c r="Q121" s="12"/>
      <c r="R121" s="12"/>
      <c r="S121" s="12"/>
      <c r="T121" s="12"/>
      <c r="U121" s="93"/>
      <c r="V121" s="186"/>
      <c r="W121" s="95"/>
      <c r="X121" s="95"/>
      <c r="Y121" s="95"/>
      <c r="Z121" s="95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4"/>
      <c r="AV121" s="4"/>
    </row>
    <row r="122" spans="1:46" ht="9.75" customHeight="1">
      <c r="A122"/>
      <c r="B122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2"/>
      <c r="P122" s="12"/>
      <c r="Q122" s="12"/>
      <c r="R122" s="12"/>
      <c r="S122" s="12"/>
      <c r="T122" s="12"/>
      <c r="U122" s="93"/>
      <c r="V122" s="186"/>
      <c r="W122" s="95"/>
      <c r="X122" s="95"/>
      <c r="Y122" s="95"/>
      <c r="Z122" s="95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7"/>
      <c r="AR122" s="7"/>
      <c r="AS122" s="7"/>
      <c r="AT122" s="7"/>
    </row>
    <row r="123" spans="1:46" ht="9.75" customHeight="1">
      <c r="A123"/>
      <c r="B123" s="888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2"/>
      <c r="P123" s="12"/>
      <c r="Q123" s="12"/>
      <c r="R123" s="12"/>
      <c r="S123" s="12"/>
      <c r="T123" s="12"/>
      <c r="U123" s="93"/>
      <c r="V123" s="186"/>
      <c r="W123" s="8"/>
      <c r="X123" s="8"/>
      <c r="Y123" s="8"/>
      <c r="Z123" s="8"/>
      <c r="AA123" s="12"/>
      <c r="AB123" s="12"/>
      <c r="AC123" s="13"/>
      <c r="AD123" s="13"/>
      <c r="AE123" s="13"/>
      <c r="AF123" s="13"/>
      <c r="AG123" s="13"/>
      <c r="AH123" s="12"/>
      <c r="AI123" s="12"/>
      <c r="AJ123" s="12"/>
      <c r="AK123" s="12"/>
      <c r="AL123" s="12"/>
      <c r="AM123" s="12"/>
      <c r="AN123" s="12"/>
      <c r="AO123" s="12"/>
      <c r="AP123" s="12"/>
      <c r="AQ123" s="7"/>
      <c r="AR123" s="7"/>
      <c r="AS123" s="7"/>
      <c r="AT123" s="7"/>
    </row>
    <row r="124" spans="1:46" ht="9.75" customHeight="1">
      <c r="A124"/>
      <c r="B124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2"/>
      <c r="P124" s="12"/>
      <c r="Q124" s="12"/>
      <c r="R124" s="12"/>
      <c r="S124" s="12"/>
      <c r="T124" s="12"/>
      <c r="U124" s="93"/>
      <c r="V124" s="186"/>
      <c r="W124" s="8"/>
      <c r="X124" s="8"/>
      <c r="Y124" s="8"/>
      <c r="Z124" s="8"/>
      <c r="AA124" s="12"/>
      <c r="AB124" s="12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</row>
    <row r="125" spans="1:46" ht="9.75" customHeight="1">
      <c r="A125" s="888"/>
      <c r="B125"/>
      <c r="C125" s="17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2"/>
      <c r="P125" s="12"/>
      <c r="Q125" s="12"/>
      <c r="R125" s="12"/>
      <c r="S125" s="12"/>
      <c r="T125" s="12"/>
      <c r="U125" s="93"/>
      <c r="V125" s="186"/>
      <c r="W125" s="95"/>
      <c r="X125" s="95"/>
      <c r="Y125" s="95"/>
      <c r="Z125" s="95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12"/>
      <c r="AP125" s="12"/>
      <c r="AQ125" s="7"/>
      <c r="AR125" s="7"/>
      <c r="AS125" s="7"/>
      <c r="AT125" s="7"/>
    </row>
    <row r="126" spans="1:46" ht="9.75" customHeight="1">
      <c r="A126"/>
      <c r="B12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7"/>
      <c r="P126" s="7"/>
      <c r="Q126" s="7"/>
      <c r="R126" s="7"/>
      <c r="S126" s="7"/>
      <c r="T126" s="7"/>
      <c r="U126" s="89"/>
      <c r="V126" s="186"/>
      <c r="W126" s="95"/>
      <c r="X126" s="95"/>
      <c r="Y126" s="95"/>
      <c r="Z126" s="8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7"/>
      <c r="AR126" s="7"/>
      <c r="AS126" s="7"/>
      <c r="AT126" s="7"/>
    </row>
    <row r="127" spans="1:46" ht="18.75">
      <c r="A127" s="888"/>
      <c r="B12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7"/>
      <c r="P127" s="7"/>
      <c r="Q127" s="7"/>
      <c r="R127" s="7"/>
      <c r="S127" s="7"/>
      <c r="T127" s="7"/>
      <c r="U127" s="89"/>
      <c r="V127" s="186"/>
      <c r="W127" s="95"/>
      <c r="X127" s="95"/>
      <c r="Y127" s="95"/>
      <c r="Z127" s="95"/>
      <c r="AA127" s="7"/>
      <c r="AB127" s="7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7"/>
      <c r="AR127" s="7"/>
      <c r="AS127" s="7"/>
      <c r="AT127" s="7"/>
    </row>
    <row r="128" spans="1:46" ht="12.75">
      <c r="A128"/>
      <c r="B128"/>
      <c r="C128" s="17"/>
      <c r="D128" s="17"/>
      <c r="E128" s="17"/>
      <c r="F128" s="13"/>
      <c r="G128" s="17"/>
      <c r="H128" s="17"/>
      <c r="I128" s="17"/>
      <c r="J128" s="17"/>
      <c r="K128" s="17"/>
      <c r="L128" s="17"/>
      <c r="M128" s="17"/>
      <c r="N128" s="17"/>
      <c r="O128" s="7"/>
      <c r="P128" s="7"/>
      <c r="Q128" s="7"/>
      <c r="R128" s="7"/>
      <c r="S128" s="7"/>
      <c r="T128" s="7"/>
      <c r="U128" s="89"/>
      <c r="V128" s="186"/>
      <c r="W128" s="95"/>
      <c r="X128" s="95"/>
      <c r="Y128" s="95"/>
      <c r="Z128" s="95"/>
      <c r="AA128" s="7"/>
      <c r="AB128" s="7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7"/>
      <c r="AR128" s="7"/>
      <c r="AS128" s="7"/>
      <c r="AT128" s="7"/>
    </row>
    <row r="129" spans="1:46" ht="18.75">
      <c r="A129" s="888"/>
      <c r="B129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7"/>
      <c r="P129" s="7"/>
      <c r="Q129" s="7"/>
      <c r="R129" s="7"/>
      <c r="S129" s="7"/>
      <c r="T129" s="7"/>
      <c r="U129" s="89"/>
      <c r="V129" s="186"/>
      <c r="W129" s="8"/>
      <c r="X129" s="8"/>
      <c r="Y129" s="8"/>
      <c r="Z129" s="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</row>
    <row r="130" spans="1:46" ht="18.75">
      <c r="A130" s="888"/>
      <c r="B130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7"/>
      <c r="P130" s="7"/>
      <c r="Q130" s="7"/>
      <c r="R130" s="7"/>
      <c r="S130" s="7"/>
      <c r="T130" s="7"/>
      <c r="U130" s="89"/>
      <c r="V130" s="186"/>
      <c r="W130" s="95"/>
      <c r="X130" s="95"/>
      <c r="Y130" s="95"/>
      <c r="Z130" s="95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</row>
    <row r="131" spans="1:48" ht="18.75">
      <c r="A131" s="888"/>
      <c r="B131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7"/>
      <c r="P131" s="7"/>
      <c r="Q131" s="7"/>
      <c r="R131" s="7"/>
      <c r="S131" s="7"/>
      <c r="T131" s="7"/>
      <c r="U131" s="89"/>
      <c r="V131" s="186"/>
      <c r="W131" s="8"/>
      <c r="X131" s="8"/>
      <c r="Y131" s="8"/>
      <c r="Z131" s="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12"/>
      <c r="AR131" s="12"/>
      <c r="AS131" s="12"/>
      <c r="AT131" s="7"/>
      <c r="AU131" s="559"/>
      <c r="AV131" s="559"/>
    </row>
    <row r="132" spans="1:48" ht="12.75">
      <c r="A132"/>
      <c r="B132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7"/>
      <c r="P132" s="7"/>
      <c r="Q132" s="7"/>
      <c r="R132" s="7"/>
      <c r="S132" s="7"/>
      <c r="T132" s="7"/>
      <c r="U132" s="89"/>
      <c r="V132" s="95"/>
      <c r="W132" s="95"/>
      <c r="X132" s="95"/>
      <c r="Y132" s="95"/>
      <c r="Z132" s="95"/>
      <c r="AA132" s="12"/>
      <c r="AB132" s="7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12"/>
      <c r="AP132" s="12"/>
      <c r="AQ132" s="12"/>
      <c r="AR132" s="12"/>
      <c r="AS132" s="12"/>
      <c r="AT132" s="12"/>
      <c r="AU132" s="559"/>
      <c r="AV132" s="559"/>
    </row>
    <row r="133" spans="1:48" ht="18.75">
      <c r="A133" s="888"/>
      <c r="B133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7"/>
      <c r="P133" s="7"/>
      <c r="Q133" s="7"/>
      <c r="R133" s="7"/>
      <c r="S133" s="7"/>
      <c r="T133" s="7"/>
      <c r="U133" s="89"/>
      <c r="V133" s="186"/>
      <c r="W133" s="8"/>
      <c r="X133" s="95"/>
      <c r="Y133" s="95"/>
      <c r="Z133" s="95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7"/>
      <c r="AR133" s="7"/>
      <c r="AS133" s="7"/>
      <c r="AT133" s="7"/>
      <c r="AU133" s="559"/>
      <c r="AV133" s="559"/>
    </row>
    <row r="134" spans="1:48" ht="18.75">
      <c r="A134" s="888"/>
      <c r="B134"/>
      <c r="C134" s="17"/>
      <c r="D134" s="13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7"/>
      <c r="P134" s="7"/>
      <c r="Q134" s="7"/>
      <c r="R134" s="7"/>
      <c r="S134" s="7"/>
      <c r="T134" s="7"/>
      <c r="U134" s="89"/>
      <c r="V134" s="186"/>
      <c r="W134" s="8"/>
      <c r="X134" s="8"/>
      <c r="Y134" s="8"/>
      <c r="Z134" s="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559"/>
      <c r="AV134" s="559"/>
    </row>
    <row r="135" spans="1:42" ht="18.75">
      <c r="A135" s="888"/>
      <c r="B135"/>
      <c r="C135" s="13"/>
      <c r="D135" s="17"/>
      <c r="E135" s="13"/>
      <c r="F135" s="17"/>
      <c r="G135" s="17"/>
      <c r="H135" s="17"/>
      <c r="I135" s="17"/>
      <c r="J135" s="17"/>
      <c r="K135" s="17"/>
      <c r="L135" s="17"/>
      <c r="M135" s="17"/>
      <c r="N135" s="17"/>
      <c r="O135" s="7"/>
      <c r="P135" s="7"/>
      <c r="Q135" s="7"/>
      <c r="R135" s="7"/>
      <c r="S135" s="7"/>
      <c r="T135" s="7"/>
      <c r="U135" s="89"/>
      <c r="V135" s="186"/>
      <c r="W135" s="95"/>
      <c r="X135" s="95"/>
      <c r="Y135" s="95"/>
      <c r="Z135" s="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2" ht="18.75">
      <c r="A136" s="888"/>
      <c r="B136"/>
    </row>
    <row r="137" spans="1:2" ht="18.75">
      <c r="A137" s="888"/>
      <c r="B137"/>
    </row>
    <row r="138" spans="1:2" ht="12.75">
      <c r="A138"/>
      <c r="B138"/>
    </row>
    <row r="139" spans="1:2" ht="409.5">
      <c r="A139" s="888" t="s">
        <v>217</v>
      </c>
      <c r="B139"/>
    </row>
    <row r="140" spans="1:2" ht="409.5">
      <c r="A140" s="888" t="s">
        <v>218</v>
      </c>
      <c r="B140"/>
    </row>
    <row r="141" spans="1:2" ht="12.75">
      <c r="A141"/>
      <c r="B141"/>
    </row>
    <row r="142" spans="1:2" ht="18.75">
      <c r="A142" s="888"/>
      <c r="B142"/>
    </row>
    <row r="143" spans="1:2" ht="12.75">
      <c r="A143"/>
      <c r="B143"/>
    </row>
    <row r="144" spans="1:2" ht="18.75">
      <c r="A144" s="888"/>
      <c r="B144"/>
    </row>
    <row r="145" spans="1:2" ht="18.75">
      <c r="A145" s="888"/>
      <c r="B145"/>
    </row>
    <row r="146" spans="1:2" ht="12.75">
      <c r="A146"/>
      <c r="B146"/>
    </row>
    <row r="147" spans="1:2" ht="18.75">
      <c r="A147" s="888"/>
      <c r="B147"/>
    </row>
    <row r="148" spans="1:2" ht="18.75">
      <c r="A148" s="888"/>
      <c r="B148"/>
    </row>
    <row r="149" spans="1:2" ht="18.75">
      <c r="A149" s="888"/>
      <c r="B149"/>
    </row>
    <row r="150" spans="1:2" ht="18.75">
      <c r="A150" s="888"/>
      <c r="B150"/>
    </row>
    <row r="151" spans="1:2" ht="12.75">
      <c r="A151"/>
      <c r="B151"/>
    </row>
    <row r="152" spans="1:2" ht="18.75">
      <c r="A152" s="888"/>
      <c r="B152"/>
    </row>
    <row r="153" spans="1:2" ht="12.75">
      <c r="A153"/>
      <c r="B153"/>
    </row>
    <row r="154" spans="1:2" ht="18.75">
      <c r="A154" s="888"/>
      <c r="B154"/>
    </row>
    <row r="155" spans="1:2" ht="12.75">
      <c r="A155"/>
      <c r="B155"/>
    </row>
    <row r="156" spans="1:2" ht="18.75">
      <c r="A156" s="888"/>
      <c r="B156"/>
    </row>
    <row r="157" spans="1:2" ht="12.75">
      <c r="A157"/>
      <c r="B157"/>
    </row>
    <row r="158" spans="1:2" ht="18.75">
      <c r="A158" s="888"/>
      <c r="B158"/>
    </row>
    <row r="159" spans="1:2" ht="12.75">
      <c r="A159"/>
      <c r="B159"/>
    </row>
    <row r="160" spans="1:2" ht="18.75">
      <c r="A160" s="888"/>
      <c r="B160"/>
    </row>
    <row r="161" spans="1:2" ht="18.75">
      <c r="A161" s="888"/>
      <c r="B161"/>
    </row>
    <row r="162" spans="1:2" ht="18.75">
      <c r="A162" s="888"/>
      <c r="B162"/>
    </row>
    <row r="163" spans="1:2" ht="18.75">
      <c r="A163" s="888"/>
      <c r="B163"/>
    </row>
    <row r="164" spans="1:2" ht="18.75">
      <c r="A164" s="888"/>
      <c r="B164"/>
    </row>
    <row r="165" spans="1:2" ht="12.75">
      <c r="A165"/>
      <c r="B165"/>
    </row>
    <row r="166" spans="1:2" ht="18.75">
      <c r="A166" s="888"/>
      <c r="B166"/>
    </row>
    <row r="167" spans="1:2" ht="12.75">
      <c r="A167"/>
      <c r="B167"/>
    </row>
    <row r="168" spans="1:2" ht="18.75">
      <c r="A168" s="888"/>
      <c r="B168"/>
    </row>
    <row r="169" spans="1:2" ht="12.75">
      <c r="A169"/>
      <c r="B169"/>
    </row>
    <row r="170" spans="1:2" ht="18.75">
      <c r="A170" s="888"/>
      <c r="B170"/>
    </row>
    <row r="171" spans="1:2" ht="12.75">
      <c r="A171"/>
      <c r="B171"/>
    </row>
    <row r="172" spans="1:2" ht="18.75">
      <c r="A172" s="888"/>
      <c r="B172"/>
    </row>
    <row r="173" spans="1:2" ht="12.75">
      <c r="A173"/>
      <c r="B173"/>
    </row>
    <row r="174" spans="1:2" ht="18.75">
      <c r="A174" s="888"/>
      <c r="B174"/>
    </row>
    <row r="175" spans="1:2" ht="12.75">
      <c r="A175"/>
      <c r="B175"/>
    </row>
    <row r="176" spans="1:2" ht="18.75">
      <c r="A176" s="888"/>
      <c r="B176"/>
    </row>
    <row r="177" spans="1:2" ht="12.75">
      <c r="A177"/>
      <c r="B177"/>
    </row>
    <row r="178" spans="1:2" ht="18.75">
      <c r="A178" s="888"/>
      <c r="B178"/>
    </row>
    <row r="179" spans="1:2" ht="12.75">
      <c r="A179"/>
      <c r="B179"/>
    </row>
    <row r="180" spans="1:2" ht="18.75">
      <c r="A180" s="889"/>
      <c r="B180"/>
    </row>
    <row r="181" spans="1:2" ht="12.75">
      <c r="A181"/>
      <c r="B181"/>
    </row>
    <row r="182" spans="1:2" ht="18.75">
      <c r="A182" s="890"/>
      <c r="B182"/>
    </row>
    <row r="183" spans="1:2" ht="12.75">
      <c r="A183"/>
      <c r="B183"/>
    </row>
    <row r="184" spans="1:2" ht="18.75">
      <c r="A184" s="891"/>
      <c r="B184"/>
    </row>
    <row r="185" spans="1:2" ht="12.75">
      <c r="A185"/>
      <c r="B185"/>
    </row>
    <row r="186" spans="1:2" ht="18.75">
      <c r="A186" s="888"/>
      <c r="B186"/>
    </row>
    <row r="187" spans="1:2" ht="12.75">
      <c r="A187"/>
      <c r="B187"/>
    </row>
    <row r="188" spans="1:2" ht="18.75">
      <c r="A188" s="888"/>
      <c r="B188"/>
    </row>
    <row r="189" spans="1:2" ht="12.75">
      <c r="A189"/>
      <c r="B189"/>
    </row>
    <row r="190" spans="1:2" ht="18.75">
      <c r="A190" s="888"/>
      <c r="B190"/>
    </row>
    <row r="191" spans="1:2" ht="12.75">
      <c r="A191"/>
      <c r="B191"/>
    </row>
    <row r="192" spans="1:2" ht="18.75">
      <c r="A192" s="888"/>
      <c r="B192"/>
    </row>
    <row r="193" spans="1:2" ht="12.75">
      <c r="A193"/>
      <c r="B193"/>
    </row>
    <row r="194" spans="1:2" ht="18.75">
      <c r="A194" s="888"/>
      <c r="B194"/>
    </row>
    <row r="195" spans="1:2" ht="12.75">
      <c r="A195"/>
      <c r="B195"/>
    </row>
    <row r="196" spans="1:2" ht="18.75">
      <c r="A196" s="888"/>
      <c r="B196"/>
    </row>
    <row r="197" spans="1:2" ht="12.75">
      <c r="A197"/>
      <c r="B197"/>
    </row>
    <row r="198" spans="1:2" ht="18.75">
      <c r="A198" s="888"/>
      <c r="B198"/>
    </row>
    <row r="199" spans="1:2" ht="12.75">
      <c r="A199"/>
      <c r="B199"/>
    </row>
    <row r="200" spans="1:2" ht="18.75">
      <c r="A200" s="891"/>
      <c r="B200"/>
    </row>
    <row r="201" spans="1:2" ht="12.75">
      <c r="A201"/>
      <c r="B201"/>
    </row>
    <row r="202" spans="1:2" ht="18.75">
      <c r="A202" s="888"/>
      <c r="B202"/>
    </row>
    <row r="203" spans="1:2" ht="12.75">
      <c r="A203"/>
      <c r="B203"/>
    </row>
    <row r="204" spans="1:2" ht="18.75">
      <c r="A204" s="888"/>
      <c r="B204"/>
    </row>
    <row r="205" spans="1:2" ht="12.75">
      <c r="A205"/>
      <c r="B205"/>
    </row>
    <row r="206" spans="1:2" ht="18.75">
      <c r="A206" s="888"/>
      <c r="B206"/>
    </row>
    <row r="207" spans="1:2" ht="12.75">
      <c r="A207"/>
      <c r="B207"/>
    </row>
    <row r="208" spans="1:2" ht="18.75">
      <c r="A208" s="888"/>
      <c r="B208"/>
    </row>
    <row r="209" spans="1:2" ht="12.75">
      <c r="A209"/>
      <c r="B209"/>
    </row>
    <row r="210" spans="1:2" ht="18.75">
      <c r="A210" s="891"/>
      <c r="B210"/>
    </row>
    <row r="211" spans="1:2" ht="12.75">
      <c r="A211"/>
      <c r="B211"/>
    </row>
    <row r="212" spans="1:2" ht="18.75">
      <c r="A212" s="888"/>
      <c r="B212"/>
    </row>
    <row r="213" spans="1:2" ht="12.75">
      <c r="A213"/>
      <c r="B213"/>
    </row>
    <row r="214" spans="1:2" ht="18.75">
      <c r="A214" s="888"/>
      <c r="B214"/>
    </row>
    <row r="215" spans="1:2" ht="12.75">
      <c r="A215"/>
      <c r="B215"/>
    </row>
    <row r="216" spans="1:2" ht="18.75">
      <c r="A216" s="888"/>
      <c r="B216"/>
    </row>
    <row r="217" spans="1:2" ht="12.75">
      <c r="A217"/>
      <c r="B217"/>
    </row>
    <row r="218" spans="1:2" ht="18.75">
      <c r="A218" s="888"/>
      <c r="B218"/>
    </row>
    <row r="219" spans="1:2" ht="12.75">
      <c r="A219"/>
      <c r="B219"/>
    </row>
    <row r="220" spans="1:2" ht="18.75">
      <c r="A220" s="888"/>
      <c r="B220"/>
    </row>
    <row r="221" spans="1:2" ht="12.75">
      <c r="A221"/>
      <c r="B221"/>
    </row>
    <row r="222" spans="1:2" ht="18.75">
      <c r="A222" s="888"/>
      <c r="B222"/>
    </row>
  </sheetData>
  <sheetProtection/>
  <mergeCells count="814">
    <mergeCell ref="A99:AP99"/>
    <mergeCell ref="AG86:AH86"/>
    <mergeCell ref="AI86:AJ86"/>
    <mergeCell ref="AK86:AL86"/>
    <mergeCell ref="AM86:AN86"/>
    <mergeCell ref="AO86:AP86"/>
    <mergeCell ref="O10:R10"/>
    <mergeCell ref="R11:R13"/>
    <mergeCell ref="P86:Z86"/>
    <mergeCell ref="AA86:AB86"/>
    <mergeCell ref="AC86:AD86"/>
    <mergeCell ref="AI48:AJ48"/>
    <mergeCell ref="AK48:AL48"/>
    <mergeCell ref="AM48:AN48"/>
    <mergeCell ref="AC48:AD48"/>
    <mergeCell ref="AA55:AB55"/>
    <mergeCell ref="AG36:AH36"/>
    <mergeCell ref="AI36:AJ36"/>
    <mergeCell ref="AK36:AL36"/>
    <mergeCell ref="AM36:AN36"/>
    <mergeCell ref="AU31:AV31"/>
    <mergeCell ref="A81:N87"/>
    <mergeCell ref="P82:Z82"/>
    <mergeCell ref="P81:Z81"/>
    <mergeCell ref="P84:Z84"/>
    <mergeCell ref="P83:Z83"/>
    <mergeCell ref="B48:N48"/>
    <mergeCell ref="P85:Z85"/>
    <mergeCell ref="P87:Z87"/>
    <mergeCell ref="O81:O87"/>
    <mergeCell ref="B80:N80"/>
    <mergeCell ref="AE36:AF36"/>
    <mergeCell ref="AA52:AB52"/>
    <mergeCell ref="AC56:AD56"/>
    <mergeCell ref="AE56:AF56"/>
    <mergeCell ref="AE59:AF59"/>
    <mergeCell ref="AC55:AD55"/>
    <mergeCell ref="AE42:AF42"/>
    <mergeCell ref="AE43:AF43"/>
    <mergeCell ref="AE41:AF41"/>
    <mergeCell ref="AA44:AB44"/>
    <mergeCell ref="AI76:AJ76"/>
    <mergeCell ref="AK76:AL76"/>
    <mergeCell ref="AA71:AB71"/>
    <mergeCell ref="AG71:AH71"/>
    <mergeCell ref="AE68:AF68"/>
    <mergeCell ref="AG76:AH76"/>
    <mergeCell ref="AE73:AF73"/>
    <mergeCell ref="AE69:AF69"/>
    <mergeCell ref="AG69:AH69"/>
    <mergeCell ref="AK69:AL69"/>
    <mergeCell ref="S78:S80"/>
    <mergeCell ref="AC77:AD77"/>
    <mergeCell ref="AC80:AD80"/>
    <mergeCell ref="AA79:AB79"/>
    <mergeCell ref="AA80:AB80"/>
    <mergeCell ref="AC57:AD57"/>
    <mergeCell ref="AA59:AB59"/>
    <mergeCell ref="AA73:AB73"/>
    <mergeCell ref="AA72:AB72"/>
    <mergeCell ref="AC69:AD69"/>
    <mergeCell ref="AE79:AF79"/>
    <mergeCell ref="AM80:AN80"/>
    <mergeCell ref="AM79:AN79"/>
    <mergeCell ref="AI80:AJ80"/>
    <mergeCell ref="AC73:AD73"/>
    <mergeCell ref="AG73:AH73"/>
    <mergeCell ref="AI74:AJ74"/>
    <mergeCell ref="AI73:AJ73"/>
    <mergeCell ref="AG74:AH74"/>
    <mergeCell ref="AK75:AL75"/>
    <mergeCell ref="AE67:AF67"/>
    <mergeCell ref="AC71:AD71"/>
    <mergeCell ref="AE72:AF72"/>
    <mergeCell ref="AC74:AD74"/>
    <mergeCell ref="AM76:AN76"/>
    <mergeCell ref="AK80:AL80"/>
    <mergeCell ref="AE80:AF80"/>
    <mergeCell ref="AE78:AF78"/>
    <mergeCell ref="AC79:AD79"/>
    <mergeCell ref="AG80:AH80"/>
    <mergeCell ref="B63:N63"/>
    <mergeCell ref="AA62:AB62"/>
    <mergeCell ref="AA65:AB65"/>
    <mergeCell ref="AA64:AB64"/>
    <mergeCell ref="AA67:AB67"/>
    <mergeCell ref="AA68:AB68"/>
    <mergeCell ref="AA66:AB66"/>
    <mergeCell ref="B66:N66"/>
    <mergeCell ref="B67:N67"/>
    <mergeCell ref="B53:N53"/>
    <mergeCell ref="AA53:AB53"/>
    <mergeCell ref="AC53:AD53"/>
    <mergeCell ref="AE53:AF53"/>
    <mergeCell ref="AC54:AD54"/>
    <mergeCell ref="AE54:AF54"/>
    <mergeCell ref="B54:N54"/>
    <mergeCell ref="AA54:AB54"/>
    <mergeCell ref="B79:N79"/>
    <mergeCell ref="B75:N75"/>
    <mergeCell ref="AE77:AF77"/>
    <mergeCell ref="AC76:AD76"/>
    <mergeCell ref="AC72:AD72"/>
    <mergeCell ref="AI69:AJ69"/>
    <mergeCell ref="B78:N78"/>
    <mergeCell ref="B74:N74"/>
    <mergeCell ref="B76:N76"/>
    <mergeCell ref="B72:N72"/>
    <mergeCell ref="AO74:AP74"/>
    <mergeCell ref="AS67:AT67"/>
    <mergeCell ref="AS73:AT73"/>
    <mergeCell ref="AS68:AT68"/>
    <mergeCell ref="AI72:AJ72"/>
    <mergeCell ref="AQ71:AR71"/>
    <mergeCell ref="AK73:AL73"/>
    <mergeCell ref="AM71:AN71"/>
    <mergeCell ref="AO69:AP69"/>
    <mergeCell ref="AS74:AT74"/>
    <mergeCell ref="AO58:AP58"/>
    <mergeCell ref="AQ54:AR54"/>
    <mergeCell ref="AM62:AN62"/>
    <mergeCell ref="AQ73:AR73"/>
    <mergeCell ref="AO64:AP64"/>
    <mergeCell ref="AO66:AP66"/>
    <mergeCell ref="AM72:AN72"/>
    <mergeCell ref="AQ68:AR68"/>
    <mergeCell ref="AO56:AP56"/>
    <mergeCell ref="AM63:AN63"/>
    <mergeCell ref="AK72:AL72"/>
    <mergeCell ref="AK68:AL68"/>
    <mergeCell ref="AO72:AP72"/>
    <mergeCell ref="AI70:AJ70"/>
    <mergeCell ref="AQ72:AR72"/>
    <mergeCell ref="AI71:AJ71"/>
    <mergeCell ref="AK71:AL71"/>
    <mergeCell ref="AM68:AN68"/>
    <mergeCell ref="AM69:AN69"/>
    <mergeCell ref="AO20:AP20"/>
    <mergeCell ref="AO21:AP21"/>
    <mergeCell ref="AM49:AN49"/>
    <mergeCell ref="AK30:AL30"/>
    <mergeCell ref="AK32:AL32"/>
    <mergeCell ref="AM31:AN31"/>
    <mergeCell ref="AK28:AL28"/>
    <mergeCell ref="AM23:AN23"/>
    <mergeCell ref="AK24:AL24"/>
    <mergeCell ref="AK44:AL44"/>
    <mergeCell ref="AS12:AT13"/>
    <mergeCell ref="AQ12:AR13"/>
    <mergeCell ref="AQ16:AR16"/>
    <mergeCell ref="AS16:AT16"/>
    <mergeCell ref="AQ24:AR24"/>
    <mergeCell ref="AQ25:AR25"/>
    <mergeCell ref="AS15:AT15"/>
    <mergeCell ref="AQ22:AR22"/>
    <mergeCell ref="AS25:AT25"/>
    <mergeCell ref="AS17:AT17"/>
    <mergeCell ref="AG14:AH14"/>
    <mergeCell ref="AO14:AP14"/>
    <mergeCell ref="AI14:AJ14"/>
    <mergeCell ref="AQ15:AR15"/>
    <mergeCell ref="AS14:AT14"/>
    <mergeCell ref="AM14:AN14"/>
    <mergeCell ref="AO15:AP15"/>
    <mergeCell ref="AC68:AD68"/>
    <mergeCell ref="AA69:AB69"/>
    <mergeCell ref="AG57:AH57"/>
    <mergeCell ref="AE12:AF13"/>
    <mergeCell ref="AO12:AP13"/>
    <mergeCell ref="AM12:AN13"/>
    <mergeCell ref="AO19:AP19"/>
    <mergeCell ref="AO22:AP22"/>
    <mergeCell ref="AO17:AP17"/>
    <mergeCell ref="AO25:AP25"/>
    <mergeCell ref="AC14:AD14"/>
    <mergeCell ref="AG15:AH15"/>
    <mergeCell ref="AE15:AF15"/>
    <mergeCell ref="AC22:AD22"/>
    <mergeCell ref="AG51:AH51"/>
    <mergeCell ref="S89:Z89"/>
    <mergeCell ref="AA57:AB57"/>
    <mergeCell ref="AC58:AD58"/>
    <mergeCell ref="AE58:AF58"/>
    <mergeCell ref="AC59:AD59"/>
    <mergeCell ref="AC46:AD46"/>
    <mergeCell ref="AC36:AD36"/>
    <mergeCell ref="AC32:AD32"/>
    <mergeCell ref="AE18:AF18"/>
    <mergeCell ref="AC18:AD18"/>
    <mergeCell ref="AQ14:AR14"/>
    <mergeCell ref="AK14:AL14"/>
    <mergeCell ref="AO18:AP18"/>
    <mergeCell ref="AI18:AJ18"/>
    <mergeCell ref="AI15:AJ15"/>
    <mergeCell ref="B24:N24"/>
    <mergeCell ref="B25:N25"/>
    <mergeCell ref="B23:N23"/>
    <mergeCell ref="AC24:AD24"/>
    <mergeCell ref="AS64:AT64"/>
    <mergeCell ref="AO51:AP51"/>
    <mergeCell ref="AO53:AP53"/>
    <mergeCell ref="AE24:AF24"/>
    <mergeCell ref="AC25:AD25"/>
    <mergeCell ref="AC29:AD29"/>
    <mergeCell ref="AI11:AL11"/>
    <mergeCell ref="AE11:AH11"/>
    <mergeCell ref="AA11:AD11"/>
    <mergeCell ref="B31:N31"/>
    <mergeCell ref="AI17:AJ17"/>
    <mergeCell ref="AE17:AF17"/>
    <mergeCell ref="AE19:AF19"/>
    <mergeCell ref="AG19:AH19"/>
    <mergeCell ref="B17:N17"/>
    <mergeCell ref="B18:N18"/>
    <mergeCell ref="AK12:AL13"/>
    <mergeCell ref="AI12:AJ13"/>
    <mergeCell ref="V12:Z12"/>
    <mergeCell ref="AE14:AF14"/>
    <mergeCell ref="AC12:AD13"/>
    <mergeCell ref="AA12:AB13"/>
    <mergeCell ref="AA10:AP10"/>
    <mergeCell ref="AM11:AP11"/>
    <mergeCell ref="S10:Z10"/>
    <mergeCell ref="AQ11:AT11"/>
    <mergeCell ref="A10:A13"/>
    <mergeCell ref="B10:N13"/>
    <mergeCell ref="S11:S13"/>
    <mergeCell ref="T11:T13"/>
    <mergeCell ref="AG12:AH13"/>
    <mergeCell ref="B16:N16"/>
    <mergeCell ref="AM15:AN15"/>
    <mergeCell ref="AE16:AF16"/>
    <mergeCell ref="AE20:AF20"/>
    <mergeCell ref="AC17:AD17"/>
    <mergeCell ref="AC16:AD16"/>
    <mergeCell ref="AM16:AN16"/>
    <mergeCell ref="AG18:AH18"/>
    <mergeCell ref="AG16:AH16"/>
    <mergeCell ref="AG17:AH17"/>
    <mergeCell ref="B40:N40"/>
    <mergeCell ref="B52:N52"/>
    <mergeCell ref="B41:N41"/>
    <mergeCell ref="B30:N30"/>
    <mergeCell ref="B20:N20"/>
    <mergeCell ref="B19:N19"/>
    <mergeCell ref="B26:N26"/>
    <mergeCell ref="B28:N28"/>
    <mergeCell ref="B29:N29"/>
    <mergeCell ref="B21:N21"/>
    <mergeCell ref="B77:N77"/>
    <mergeCell ref="B9:N9"/>
    <mergeCell ref="B22:N22"/>
    <mergeCell ref="B14:N14"/>
    <mergeCell ref="B51:N51"/>
    <mergeCell ref="B44:N44"/>
    <mergeCell ref="B45:N45"/>
    <mergeCell ref="B35:N35"/>
    <mergeCell ref="B37:N37"/>
    <mergeCell ref="B27:N27"/>
    <mergeCell ref="B34:N34"/>
    <mergeCell ref="B46:N46"/>
    <mergeCell ref="O11:O13"/>
    <mergeCell ref="B15:N15"/>
    <mergeCell ref="B73:N73"/>
    <mergeCell ref="B68:N68"/>
    <mergeCell ref="B71:N71"/>
    <mergeCell ref="B50:N50"/>
    <mergeCell ref="B56:N56"/>
    <mergeCell ref="B38:N38"/>
    <mergeCell ref="P11:P13"/>
    <mergeCell ref="Q11:Q13"/>
    <mergeCell ref="B65:N65"/>
    <mergeCell ref="B64:N64"/>
    <mergeCell ref="B32:N32"/>
    <mergeCell ref="B43:N43"/>
    <mergeCell ref="B42:N42"/>
    <mergeCell ref="B36:N36"/>
    <mergeCell ref="B39:N39"/>
    <mergeCell ref="B33:N33"/>
    <mergeCell ref="U12:U13"/>
    <mergeCell ref="U11:Z11"/>
    <mergeCell ref="AA14:AB14"/>
    <mergeCell ref="AA15:AB15"/>
    <mergeCell ref="AA26:AB26"/>
    <mergeCell ref="AA22:AB22"/>
    <mergeCell ref="AA23:AB23"/>
    <mergeCell ref="AA17:AB17"/>
    <mergeCell ref="AA18:AB18"/>
    <mergeCell ref="AA19:AB19"/>
    <mergeCell ref="AE21:AF21"/>
    <mergeCell ref="AC23:AD23"/>
    <mergeCell ref="AC20:AD20"/>
    <mergeCell ref="AC15:AD15"/>
    <mergeCell ref="AG20:AH20"/>
    <mergeCell ref="AG21:AH21"/>
    <mergeCell ref="AE22:AF22"/>
    <mergeCell ref="AC19:AD19"/>
    <mergeCell ref="AK17:AL17"/>
    <mergeCell ref="AK18:AL18"/>
    <mergeCell ref="AM17:AN17"/>
    <mergeCell ref="AM18:AN18"/>
    <mergeCell ref="AK15:AL15"/>
    <mergeCell ref="AO16:AP16"/>
    <mergeCell ref="AA42:AB42"/>
    <mergeCell ref="AA37:AB37"/>
    <mergeCell ref="AC40:AD40"/>
    <mergeCell ref="AC41:AD41"/>
    <mergeCell ref="AC39:AD39"/>
    <mergeCell ref="AA41:AB41"/>
    <mergeCell ref="AA40:AB40"/>
    <mergeCell ref="AC44:AD44"/>
    <mergeCell ref="AC21:AD21"/>
    <mergeCell ref="AC31:AD31"/>
    <mergeCell ref="AC33:AD33"/>
    <mergeCell ref="AC34:AD34"/>
    <mergeCell ref="AC37:AD37"/>
    <mergeCell ref="AC35:AD35"/>
    <mergeCell ref="AC28:AD28"/>
    <mergeCell ref="AC26:AD26"/>
    <mergeCell ref="AC27:AD27"/>
    <mergeCell ref="AC63:AD63"/>
    <mergeCell ref="AC67:AD67"/>
    <mergeCell ref="AC42:AD42"/>
    <mergeCell ref="AC52:AD52"/>
    <mergeCell ref="AC38:AD38"/>
    <mergeCell ref="AC49:AD49"/>
    <mergeCell ref="AC45:AD45"/>
    <mergeCell ref="AC43:AD43"/>
    <mergeCell ref="AC50:AD50"/>
    <mergeCell ref="AC61:AD61"/>
    <mergeCell ref="AI21:AJ21"/>
    <mergeCell ref="AG23:AH23"/>
    <mergeCell ref="AC30:AD30"/>
    <mergeCell ref="AK16:AL16"/>
    <mergeCell ref="AE25:AF25"/>
    <mergeCell ref="AE26:AF26"/>
    <mergeCell ref="AG22:AH22"/>
    <mergeCell ref="AG24:AH24"/>
    <mergeCell ref="AK23:AL23"/>
    <mergeCell ref="AI16:AJ16"/>
    <mergeCell ref="AG29:AH29"/>
    <mergeCell ref="AE40:AF40"/>
    <mergeCell ref="AI19:AJ19"/>
    <mergeCell ref="AG26:AH26"/>
    <mergeCell ref="AI25:AJ25"/>
    <mergeCell ref="AI26:AJ26"/>
    <mergeCell ref="AE23:AF23"/>
    <mergeCell ref="AG28:AH28"/>
    <mergeCell ref="AI27:AJ27"/>
    <mergeCell ref="AI20:AJ20"/>
    <mergeCell ref="AE44:AF44"/>
    <mergeCell ref="AE46:AF46"/>
    <mergeCell ref="AE48:AF48"/>
    <mergeCell ref="AI22:AJ22"/>
    <mergeCell ref="AI23:AJ23"/>
    <mergeCell ref="AE45:AF45"/>
    <mergeCell ref="AE39:AF39"/>
    <mergeCell ref="AE33:AF33"/>
    <mergeCell ref="AE37:AF37"/>
    <mergeCell ref="AE34:AF34"/>
    <mergeCell ref="AG25:AH25"/>
    <mergeCell ref="AI28:AJ28"/>
    <mergeCell ref="AI31:AJ31"/>
    <mergeCell ref="AE28:AF28"/>
    <mergeCell ref="AE29:AF29"/>
    <mergeCell ref="AE30:AF30"/>
    <mergeCell ref="AG31:AH31"/>
    <mergeCell ref="AE27:AF27"/>
    <mergeCell ref="AG30:AH30"/>
    <mergeCell ref="AG27:AH27"/>
    <mergeCell ref="AI30:AJ30"/>
    <mergeCell ref="AE31:AF31"/>
    <mergeCell ref="AE32:AF32"/>
    <mergeCell ref="AG33:AH33"/>
    <mergeCell ref="AG39:AH39"/>
    <mergeCell ref="AG34:AH34"/>
    <mergeCell ref="AG35:AH35"/>
    <mergeCell ref="AG32:AH32"/>
    <mergeCell ref="AI38:AJ38"/>
    <mergeCell ref="AE35:AF35"/>
    <mergeCell ref="AG44:AH44"/>
    <mergeCell ref="AG43:AH43"/>
    <mergeCell ref="AG72:AH72"/>
    <mergeCell ref="AG68:AH68"/>
    <mergeCell ref="AG48:AH48"/>
    <mergeCell ref="AI56:AJ56"/>
    <mergeCell ref="AI51:AJ51"/>
    <mergeCell ref="AG66:AH66"/>
    <mergeCell ref="AI58:AJ58"/>
    <mergeCell ref="AI68:AJ68"/>
    <mergeCell ref="AI29:AJ29"/>
    <mergeCell ref="AI32:AJ32"/>
    <mergeCell ref="AK38:AL38"/>
    <mergeCell ref="AG56:AH56"/>
    <mergeCell ref="AG70:AH70"/>
    <mergeCell ref="AI39:AJ39"/>
    <mergeCell ref="AG38:AH38"/>
    <mergeCell ref="AI40:AJ40"/>
    <mergeCell ref="AI33:AJ33"/>
    <mergeCell ref="AG62:AH62"/>
    <mergeCell ref="AK45:AL45"/>
    <mergeCell ref="AK39:AL39"/>
    <mergeCell ref="AI34:AJ34"/>
    <mergeCell ref="AI42:AJ42"/>
    <mergeCell ref="AI35:AJ35"/>
    <mergeCell ref="AI43:AJ43"/>
    <mergeCell ref="AI44:AJ44"/>
    <mergeCell ref="AM19:AN19"/>
    <mergeCell ref="AM20:AN20"/>
    <mergeCell ref="AM21:AN21"/>
    <mergeCell ref="AM22:AN22"/>
    <mergeCell ref="AI77:AJ77"/>
    <mergeCell ref="AK77:AL77"/>
    <mergeCell ref="AK46:AL46"/>
    <mergeCell ref="AK31:AL31"/>
    <mergeCell ref="AK54:AL54"/>
    <mergeCell ref="AM32:AN32"/>
    <mergeCell ref="AK27:AL27"/>
    <mergeCell ref="AK25:AL25"/>
    <mergeCell ref="AK26:AL26"/>
    <mergeCell ref="AM26:AN26"/>
    <mergeCell ref="AK41:AL41"/>
    <mergeCell ref="AK42:AL42"/>
    <mergeCell ref="AK40:AL40"/>
    <mergeCell ref="AK37:AL37"/>
    <mergeCell ref="AK33:AL33"/>
    <mergeCell ref="AK34:AL34"/>
    <mergeCell ref="AK19:AL19"/>
    <mergeCell ref="AK20:AL20"/>
    <mergeCell ref="AK21:AL21"/>
    <mergeCell ref="AK22:AL22"/>
    <mergeCell ref="AM43:AN43"/>
    <mergeCell ref="AK83:AL83"/>
    <mergeCell ref="AM28:AN28"/>
    <mergeCell ref="AM29:AN29"/>
    <mergeCell ref="AM30:AN30"/>
    <mergeCell ref="AK78:AL78"/>
    <mergeCell ref="AM82:AN82"/>
    <mergeCell ref="AK50:AL50"/>
    <mergeCell ref="AK29:AL29"/>
    <mergeCell ref="AK43:AL43"/>
    <mergeCell ref="AM46:AN46"/>
    <mergeCell ref="AM60:AN60"/>
    <mergeCell ref="AM45:AN45"/>
    <mergeCell ref="AM34:AN34"/>
    <mergeCell ref="AM58:AN58"/>
    <mergeCell ref="AM59:AN59"/>
    <mergeCell ref="AO23:AP23"/>
    <mergeCell ref="AO24:AP24"/>
    <mergeCell ref="AM38:AN38"/>
    <mergeCell ref="AM24:AN24"/>
    <mergeCell ref="AM25:AN25"/>
    <mergeCell ref="AM27:AN27"/>
    <mergeCell ref="AM35:AN35"/>
    <mergeCell ref="AM33:AN33"/>
    <mergeCell ref="AO34:AP34"/>
    <mergeCell ref="AO35:AP35"/>
    <mergeCell ref="AO37:AP37"/>
    <mergeCell ref="AO38:AP38"/>
    <mergeCell ref="AM44:AN44"/>
    <mergeCell ref="AM39:AN39"/>
    <mergeCell ref="AO42:AP42"/>
    <mergeCell ref="AO44:AP44"/>
    <mergeCell ref="AO40:AP40"/>
    <mergeCell ref="AO39:AP39"/>
    <mergeCell ref="AM42:AN42"/>
    <mergeCell ref="AO60:AP60"/>
    <mergeCell ref="AO59:AP59"/>
    <mergeCell ref="AM56:AN56"/>
    <mergeCell ref="AM57:AN57"/>
    <mergeCell ref="AO50:AP50"/>
    <mergeCell ref="AO41:AP41"/>
    <mergeCell ref="AO57:AP57"/>
    <mergeCell ref="AO45:AP45"/>
    <mergeCell ref="AM52:AN52"/>
    <mergeCell ref="AM53:AN53"/>
    <mergeCell ref="AO77:AP77"/>
    <mergeCell ref="AO75:AP75"/>
    <mergeCell ref="AO73:AP73"/>
    <mergeCell ref="AM70:AN70"/>
    <mergeCell ref="AM61:AN61"/>
    <mergeCell ref="AM75:AN75"/>
    <mergeCell ref="AO68:AP68"/>
    <mergeCell ref="AM64:AN64"/>
    <mergeCell ref="AO76:AP76"/>
    <mergeCell ref="AM65:AN65"/>
    <mergeCell ref="AM54:AN54"/>
    <mergeCell ref="AO48:AP48"/>
    <mergeCell ref="AO49:AP49"/>
    <mergeCell ref="AM50:AN50"/>
    <mergeCell ref="AO54:AP54"/>
    <mergeCell ref="AM51:AN51"/>
    <mergeCell ref="AO52:AP52"/>
    <mergeCell ref="AO81:AP81"/>
    <mergeCell ref="AO82:AP82"/>
    <mergeCell ref="AM77:AN77"/>
    <mergeCell ref="AI66:AJ66"/>
    <mergeCell ref="AK65:AL65"/>
    <mergeCell ref="AI81:AJ81"/>
    <mergeCell ref="AI75:AJ75"/>
    <mergeCell ref="AM73:AN73"/>
    <mergeCell ref="AK81:AL81"/>
    <mergeCell ref="AK70:AL70"/>
    <mergeCell ref="AQ26:AR26"/>
    <mergeCell ref="AO83:AP83"/>
    <mergeCell ref="AO65:AP65"/>
    <mergeCell ref="AO71:AP71"/>
    <mergeCell ref="AO26:AP26"/>
    <mergeCell ref="AO27:AP27"/>
    <mergeCell ref="AO36:AP36"/>
    <mergeCell ref="AO43:AP43"/>
    <mergeCell ref="AO33:AP33"/>
    <mergeCell ref="AQ28:AR28"/>
    <mergeCell ref="AS29:AT29"/>
    <mergeCell ref="AS30:AT30"/>
    <mergeCell ref="AS36:AT36"/>
    <mergeCell ref="AQ17:AR17"/>
    <mergeCell ref="AQ18:AR18"/>
    <mergeCell ref="AQ19:AR19"/>
    <mergeCell ref="AQ20:AR20"/>
    <mergeCell ref="AQ21:AR21"/>
    <mergeCell ref="AQ23:AR23"/>
    <mergeCell ref="AQ27:AR27"/>
    <mergeCell ref="AQ31:AR31"/>
    <mergeCell ref="AO32:AP32"/>
    <mergeCell ref="AO29:AP29"/>
    <mergeCell ref="AO30:AP30"/>
    <mergeCell ref="AO31:AP31"/>
    <mergeCell ref="AO28:AP28"/>
    <mergeCell ref="AQ32:AR32"/>
    <mergeCell ref="AQ29:AR29"/>
    <mergeCell ref="AQ45:AR45"/>
    <mergeCell ref="AQ44:AR44"/>
    <mergeCell ref="AQ34:AR34"/>
    <mergeCell ref="AQ35:AR35"/>
    <mergeCell ref="AQ33:AR33"/>
    <mergeCell ref="AQ43:AR43"/>
    <mergeCell ref="AQ38:AR38"/>
    <mergeCell ref="AQ42:AR42"/>
    <mergeCell ref="AS18:AT18"/>
    <mergeCell ref="AS19:AT19"/>
    <mergeCell ref="AS20:AT20"/>
    <mergeCell ref="AS21:AT21"/>
    <mergeCell ref="AS22:AT22"/>
    <mergeCell ref="AS24:AT24"/>
    <mergeCell ref="AS26:AT26"/>
    <mergeCell ref="AS23:AT23"/>
    <mergeCell ref="AS27:AT27"/>
    <mergeCell ref="AQ50:AR50"/>
    <mergeCell ref="AQ40:AR40"/>
    <mergeCell ref="AQ30:AR30"/>
    <mergeCell ref="AS31:AT31"/>
    <mergeCell ref="AS32:AT32"/>
    <mergeCell ref="AS42:AT42"/>
    <mergeCell ref="AS39:AT39"/>
    <mergeCell ref="AS28:AT28"/>
    <mergeCell ref="AS44:AT44"/>
    <mergeCell ref="AS53:AT53"/>
    <mergeCell ref="AS56:AT56"/>
    <mergeCell ref="AQ37:AR37"/>
    <mergeCell ref="AS43:AT43"/>
    <mergeCell ref="AQ41:AR41"/>
    <mergeCell ref="AS33:AT33"/>
    <mergeCell ref="AQ53:AR53"/>
    <mergeCell ref="AQ51:AR51"/>
    <mergeCell ref="AG85:AH85"/>
    <mergeCell ref="AE84:AF84"/>
    <mergeCell ref="AE85:AF85"/>
    <mergeCell ref="AE81:AF81"/>
    <mergeCell ref="AE82:AF82"/>
    <mergeCell ref="AE83:AF83"/>
    <mergeCell ref="AI24:AJ24"/>
    <mergeCell ref="AI59:AJ59"/>
    <mergeCell ref="AG59:AH59"/>
    <mergeCell ref="AE71:AF71"/>
    <mergeCell ref="AG45:AH45"/>
    <mergeCell ref="AI62:AJ62"/>
    <mergeCell ref="AG54:AH54"/>
    <mergeCell ref="AI45:AJ45"/>
    <mergeCell ref="AE38:AF38"/>
    <mergeCell ref="AG46:AH46"/>
    <mergeCell ref="AS34:AT34"/>
    <mergeCell ref="AS45:AT45"/>
    <mergeCell ref="AS40:AT40"/>
    <mergeCell ref="AQ57:AR57"/>
    <mergeCell ref="AK35:AL35"/>
    <mergeCell ref="AS41:AT41"/>
    <mergeCell ref="AQ56:AR56"/>
    <mergeCell ref="AQ39:AR39"/>
    <mergeCell ref="AS37:AT37"/>
    <mergeCell ref="AS38:AT38"/>
    <mergeCell ref="AS63:AT63"/>
    <mergeCell ref="AS65:AT65"/>
    <mergeCell ref="AQ67:AR67"/>
    <mergeCell ref="AO62:AP62"/>
    <mergeCell ref="AQ62:AR62"/>
    <mergeCell ref="AO67:AP67"/>
    <mergeCell ref="AQ65:AR65"/>
    <mergeCell ref="AQ64:AR64"/>
    <mergeCell ref="AS35:AT35"/>
    <mergeCell ref="AS72:AT72"/>
    <mergeCell ref="AS71:AT71"/>
    <mergeCell ref="AS60:AT60"/>
    <mergeCell ref="AS49:AT49"/>
    <mergeCell ref="AS61:AT61"/>
    <mergeCell ref="AS59:AT59"/>
    <mergeCell ref="AS52:AT52"/>
    <mergeCell ref="AS54:AT54"/>
    <mergeCell ref="AS57:AT57"/>
    <mergeCell ref="AS58:AT58"/>
    <mergeCell ref="BY35:BZ35"/>
    <mergeCell ref="BG35:BH35"/>
    <mergeCell ref="BI35:BJ35"/>
    <mergeCell ref="BS35:BT35"/>
    <mergeCell ref="BK35:BL35"/>
    <mergeCell ref="BU35:BV35"/>
    <mergeCell ref="BQ35:BR35"/>
    <mergeCell ref="BW35:BX35"/>
    <mergeCell ref="BO35:BP35"/>
    <mergeCell ref="BM35:BN35"/>
    <mergeCell ref="AG41:AH41"/>
    <mergeCell ref="AI41:AJ41"/>
    <mergeCell ref="AM41:AN41"/>
    <mergeCell ref="AM40:AN40"/>
    <mergeCell ref="AG40:AH40"/>
    <mergeCell ref="AM37:AN37"/>
    <mergeCell ref="AI37:AJ37"/>
    <mergeCell ref="AG37:AH37"/>
    <mergeCell ref="AG42:AH42"/>
    <mergeCell ref="AG84:AH84"/>
    <mergeCell ref="AG81:AH81"/>
    <mergeCell ref="AG82:AH82"/>
    <mergeCell ref="AM81:AN81"/>
    <mergeCell ref="AM74:AN74"/>
    <mergeCell ref="AM78:AN78"/>
    <mergeCell ref="AG83:AH83"/>
    <mergeCell ref="AM83:AN83"/>
    <mergeCell ref="AK74:AL74"/>
    <mergeCell ref="AA87:AB87"/>
    <mergeCell ref="AC87:AD87"/>
    <mergeCell ref="AE87:AF87"/>
    <mergeCell ref="AA83:AB83"/>
    <mergeCell ref="AA81:AB81"/>
    <mergeCell ref="AC84:AD84"/>
    <mergeCell ref="AA85:AB85"/>
    <mergeCell ref="AA84:AB84"/>
    <mergeCell ref="AC82:AD82"/>
    <mergeCell ref="AE86:AF86"/>
    <mergeCell ref="AI84:AJ84"/>
    <mergeCell ref="AO84:AP84"/>
    <mergeCell ref="AO85:AP85"/>
    <mergeCell ref="AI85:AJ85"/>
    <mergeCell ref="AM85:AN85"/>
    <mergeCell ref="AM84:AN84"/>
    <mergeCell ref="AK85:AL85"/>
    <mergeCell ref="AK84:AL84"/>
    <mergeCell ref="AG87:AH87"/>
    <mergeCell ref="AI87:AJ87"/>
    <mergeCell ref="AK87:AL87"/>
    <mergeCell ref="AI46:AJ46"/>
    <mergeCell ref="AI50:AJ50"/>
    <mergeCell ref="AM87:AN87"/>
    <mergeCell ref="AG64:AH64"/>
    <mergeCell ref="AI64:AJ64"/>
    <mergeCell ref="AI63:AJ63"/>
    <mergeCell ref="AG77:AH77"/>
    <mergeCell ref="AA49:AB49"/>
    <mergeCell ref="AE75:AF75"/>
    <mergeCell ref="AE74:AF74"/>
    <mergeCell ref="AC70:AD70"/>
    <mergeCell ref="AE70:AF70"/>
    <mergeCell ref="AA74:AB74"/>
    <mergeCell ref="AE52:AF52"/>
    <mergeCell ref="AE51:AF51"/>
    <mergeCell ref="AC51:AD51"/>
    <mergeCell ref="AE62:AF62"/>
    <mergeCell ref="AI83:AJ83"/>
    <mergeCell ref="AC85:AD85"/>
    <mergeCell ref="AA78:AB78"/>
    <mergeCell ref="AC78:AD78"/>
    <mergeCell ref="AC83:AD83"/>
    <mergeCell ref="AG78:AH78"/>
    <mergeCell ref="AI82:AJ82"/>
    <mergeCell ref="AG79:AH79"/>
    <mergeCell ref="AI79:AJ79"/>
    <mergeCell ref="AC81:AD81"/>
    <mergeCell ref="AK79:AL79"/>
    <mergeCell ref="AI78:AJ78"/>
    <mergeCell ref="AA82:AB82"/>
    <mergeCell ref="AA76:AB76"/>
    <mergeCell ref="AA75:AB75"/>
    <mergeCell ref="AG75:AH75"/>
    <mergeCell ref="AE76:AF76"/>
    <mergeCell ref="AK82:AL82"/>
    <mergeCell ref="AA77:AB77"/>
    <mergeCell ref="AC75:AD75"/>
    <mergeCell ref="AS51:AT51"/>
    <mergeCell ref="AQ52:AR52"/>
    <mergeCell ref="AE50:AF50"/>
    <mergeCell ref="AQ46:AR46"/>
    <mergeCell ref="AS46:AT46"/>
    <mergeCell ref="AE49:AF49"/>
    <mergeCell ref="AK49:AL49"/>
    <mergeCell ref="AS50:AT50"/>
    <mergeCell ref="AQ49:AR49"/>
    <mergeCell ref="AO46:AP46"/>
    <mergeCell ref="AG50:AH50"/>
    <mergeCell ref="AG53:AH53"/>
    <mergeCell ref="AG49:AH49"/>
    <mergeCell ref="AI49:AJ49"/>
    <mergeCell ref="AG52:AH52"/>
    <mergeCell ref="AK53:AL53"/>
    <mergeCell ref="AI53:AJ53"/>
    <mergeCell ref="AI52:AJ52"/>
    <mergeCell ref="AK51:AL51"/>
    <mergeCell ref="AK52:AL52"/>
    <mergeCell ref="AI54:AJ54"/>
    <mergeCell ref="AG60:AH60"/>
    <mergeCell ref="AI57:AJ57"/>
    <mergeCell ref="AK57:AL57"/>
    <mergeCell ref="AK60:AL60"/>
    <mergeCell ref="AI60:AJ60"/>
    <mergeCell ref="AK58:AL58"/>
    <mergeCell ref="AK56:AL56"/>
    <mergeCell ref="AG55:AH55"/>
    <mergeCell ref="A61:A62"/>
    <mergeCell ref="B61:N61"/>
    <mergeCell ref="B58:N58"/>
    <mergeCell ref="AA58:AB58"/>
    <mergeCell ref="B62:N62"/>
    <mergeCell ref="AG61:AH61"/>
    <mergeCell ref="AG58:AH58"/>
    <mergeCell ref="AA61:AB61"/>
    <mergeCell ref="AA60:AB60"/>
    <mergeCell ref="AE61:AF61"/>
    <mergeCell ref="AU134:AV134"/>
    <mergeCell ref="AU133:AV133"/>
    <mergeCell ref="AU132:AV132"/>
    <mergeCell ref="AU131:AV131"/>
    <mergeCell ref="AO61:AP61"/>
    <mergeCell ref="AO87:AP87"/>
    <mergeCell ref="AQ74:AR74"/>
    <mergeCell ref="AS66:AT66"/>
    <mergeCell ref="AO70:AP70"/>
    <mergeCell ref="AS62:AT62"/>
    <mergeCell ref="AQ58:AR58"/>
    <mergeCell ref="AQ66:AR66"/>
    <mergeCell ref="AE65:AF65"/>
    <mergeCell ref="AI65:AJ65"/>
    <mergeCell ref="AK59:AL59"/>
    <mergeCell ref="AQ59:AR59"/>
    <mergeCell ref="AK62:AL62"/>
    <mergeCell ref="AK61:AL61"/>
    <mergeCell ref="AG65:AH65"/>
    <mergeCell ref="AI61:AJ61"/>
    <mergeCell ref="AQ60:AR60"/>
    <mergeCell ref="AQ61:AR61"/>
    <mergeCell ref="AK67:AL67"/>
    <mergeCell ref="AK63:AL63"/>
    <mergeCell ref="AO63:AP63"/>
    <mergeCell ref="AQ63:AR63"/>
    <mergeCell ref="AM66:AN66"/>
    <mergeCell ref="AM67:AN67"/>
    <mergeCell ref="AK66:AL66"/>
    <mergeCell ref="AK64:AL64"/>
    <mergeCell ref="AI67:AJ67"/>
    <mergeCell ref="AG67:AH67"/>
    <mergeCell ref="AG63:AH63"/>
    <mergeCell ref="AC66:AD66"/>
    <mergeCell ref="AC65:AD65"/>
    <mergeCell ref="AA63:AB63"/>
    <mergeCell ref="AE63:AF63"/>
    <mergeCell ref="AC64:AD64"/>
    <mergeCell ref="AE66:AF66"/>
    <mergeCell ref="AE64:AF64"/>
    <mergeCell ref="AE60:AF60"/>
    <mergeCell ref="AC62:AD62"/>
    <mergeCell ref="AC60:AD60"/>
    <mergeCell ref="B55:N55"/>
    <mergeCell ref="AA56:AB56"/>
    <mergeCell ref="AE57:AF57"/>
    <mergeCell ref="B57:N57"/>
    <mergeCell ref="B60:N60"/>
    <mergeCell ref="B59:N59"/>
    <mergeCell ref="AE55:AF55"/>
    <mergeCell ref="AA34:AB34"/>
    <mergeCell ref="AA46:AB46"/>
    <mergeCell ref="AA50:AB50"/>
    <mergeCell ref="AA35:AB35"/>
    <mergeCell ref="AA45:AB45"/>
    <mergeCell ref="AA43:AB43"/>
    <mergeCell ref="AA39:AB39"/>
    <mergeCell ref="AA48:AB48"/>
    <mergeCell ref="AA38:AB38"/>
    <mergeCell ref="AA36:AB36"/>
    <mergeCell ref="AA16:AB16"/>
    <mergeCell ref="AA28:AB28"/>
    <mergeCell ref="AA33:AB33"/>
    <mergeCell ref="AA32:AB32"/>
    <mergeCell ref="AA31:AB31"/>
    <mergeCell ref="AA20:AB20"/>
    <mergeCell ref="AA21:AB21"/>
    <mergeCell ref="AA25:AB25"/>
    <mergeCell ref="AA24:AB24"/>
    <mergeCell ref="A53:A55"/>
    <mergeCell ref="AO78:AP80"/>
    <mergeCell ref="B69:N69"/>
    <mergeCell ref="AA30:AB30"/>
    <mergeCell ref="AA29:AB29"/>
    <mergeCell ref="AA27:AB27"/>
    <mergeCell ref="B70:N70"/>
    <mergeCell ref="AA70:AB70"/>
    <mergeCell ref="AA51:AB51"/>
    <mergeCell ref="B49:N49"/>
  </mergeCells>
  <printOptions horizontalCentered="1" verticalCentered="1"/>
  <pageMargins left="0.03937007874015748" right="0.03937007874015748" top="0.03937007874015748" bottom="0.03937007874015748" header="0.31496062992125984" footer="0.31496062992125984"/>
  <pageSetup horizontalDpi="300" verticalDpi="300" orientation="portrait" paperSize="8" r:id="rId3"/>
  <rowBreaks count="3" manualBreakCount="3">
    <brk id="87" max="78" man="1"/>
    <brk id="107" max="78" man="1"/>
    <brk id="126" max="78" man="1"/>
  </rowBreaks>
  <colBreaks count="1" manualBreakCount="1">
    <brk id="42" max="1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04.00390625" style="0" customWidth="1"/>
    <col min="2" max="3" width="13.00390625" style="0" customWidth="1"/>
  </cols>
  <sheetData>
    <row r="1" spans="1:3" ht="43.5" customHeight="1">
      <c r="A1" s="879" t="s">
        <v>85</v>
      </c>
      <c r="B1" s="880"/>
      <c r="C1" s="881"/>
    </row>
    <row r="2" spans="1:3" ht="19.5" customHeight="1">
      <c r="A2" s="30" t="s">
        <v>86</v>
      </c>
      <c r="B2" s="31">
        <v>39</v>
      </c>
      <c r="C2" s="32" t="s">
        <v>90</v>
      </c>
    </row>
    <row r="3" spans="1:3" ht="19.5" customHeight="1">
      <c r="A3" s="21" t="s">
        <v>87</v>
      </c>
      <c r="B3" s="22">
        <v>101</v>
      </c>
      <c r="C3" s="23" t="s">
        <v>90</v>
      </c>
    </row>
    <row r="4" spans="1:3" ht="19.5" customHeight="1">
      <c r="A4" s="21" t="s">
        <v>69</v>
      </c>
      <c r="B4" s="22">
        <v>2</v>
      </c>
      <c r="C4" s="23" t="s">
        <v>90</v>
      </c>
    </row>
    <row r="5" spans="1:3" ht="19.5" customHeight="1">
      <c r="A5" s="21" t="s">
        <v>82</v>
      </c>
      <c r="B5" s="22">
        <v>7</v>
      </c>
      <c r="C5" s="23" t="s">
        <v>90</v>
      </c>
    </row>
    <row r="6" spans="1:3" ht="19.5" customHeight="1">
      <c r="A6" s="21" t="s">
        <v>83</v>
      </c>
      <c r="B6" s="22">
        <v>3</v>
      </c>
      <c r="C6" s="23" t="s">
        <v>90</v>
      </c>
    </row>
    <row r="7" spans="1:3" ht="19.5" customHeight="1">
      <c r="A7" s="21" t="s">
        <v>84</v>
      </c>
      <c r="B7" s="22">
        <v>11</v>
      </c>
      <c r="C7" s="23" t="s">
        <v>90</v>
      </c>
    </row>
    <row r="8" spans="1:3" ht="19.5" customHeight="1">
      <c r="A8" s="21" t="s">
        <v>81</v>
      </c>
      <c r="B8" s="22">
        <v>3</v>
      </c>
      <c r="C8" s="23" t="s">
        <v>90</v>
      </c>
    </row>
    <row r="9" spans="1:3" ht="19.5" customHeight="1">
      <c r="A9" s="24" t="s">
        <v>88</v>
      </c>
      <c r="B9" s="25">
        <v>33</v>
      </c>
      <c r="C9" s="26" t="s">
        <v>90</v>
      </c>
    </row>
    <row r="10" spans="1:3" ht="19.5" customHeight="1">
      <c r="A10" s="27" t="s">
        <v>89</v>
      </c>
      <c r="B10" s="28">
        <f>SUM(B2:B9)</f>
        <v>199</v>
      </c>
      <c r="C10" s="29" t="s">
        <v>90</v>
      </c>
    </row>
    <row r="11" spans="1:2" ht="19.5" customHeight="1">
      <c r="A11" s="19"/>
      <c r="B11" s="20"/>
    </row>
    <row r="12" spans="1:3" ht="40.5" customHeight="1">
      <c r="A12" s="879" t="s">
        <v>85</v>
      </c>
      <c r="B12" s="880"/>
      <c r="C12" s="881"/>
    </row>
    <row r="13" spans="1:3" ht="19.5" customHeight="1">
      <c r="A13" s="30" t="s">
        <v>86</v>
      </c>
      <c r="B13" s="31">
        <v>39</v>
      </c>
      <c r="C13" s="32" t="s">
        <v>90</v>
      </c>
    </row>
    <row r="14" spans="1:5" ht="19.5" customHeight="1">
      <c r="A14" s="21" t="s">
        <v>87</v>
      </c>
      <c r="B14" s="22">
        <v>101</v>
      </c>
      <c r="C14" s="23" t="s">
        <v>90</v>
      </c>
      <c r="E14">
        <f>B13+B14+B15</f>
        <v>142</v>
      </c>
    </row>
    <row r="15" spans="1:3" ht="19.5" customHeight="1">
      <c r="A15" s="21" t="s">
        <v>69</v>
      </c>
      <c r="B15" s="22">
        <v>2</v>
      </c>
      <c r="C15" s="23" t="s">
        <v>90</v>
      </c>
    </row>
    <row r="16" spans="1:3" ht="19.5" customHeight="1">
      <c r="A16" s="21" t="s">
        <v>82</v>
      </c>
      <c r="B16" s="22">
        <v>7</v>
      </c>
      <c r="C16" s="23" t="s">
        <v>90</v>
      </c>
    </row>
    <row r="17" spans="1:3" ht="19.5" customHeight="1">
      <c r="A17" s="21" t="s">
        <v>83</v>
      </c>
      <c r="B17" s="22">
        <v>3</v>
      </c>
      <c r="C17" s="23" t="s">
        <v>90</v>
      </c>
    </row>
    <row r="18" spans="1:3" ht="19.5" customHeight="1">
      <c r="A18" s="21" t="s">
        <v>84</v>
      </c>
      <c r="B18" s="22">
        <v>11</v>
      </c>
      <c r="C18" s="23" t="s">
        <v>90</v>
      </c>
    </row>
    <row r="19" spans="1:3" ht="19.5" customHeight="1">
      <c r="A19" s="21" t="s">
        <v>81</v>
      </c>
      <c r="B19" s="22">
        <v>3</v>
      </c>
      <c r="C19" s="23" t="s">
        <v>90</v>
      </c>
    </row>
    <row r="20" spans="1:3" ht="19.5" customHeight="1">
      <c r="A20" s="24" t="s">
        <v>88</v>
      </c>
      <c r="B20" s="25">
        <v>33</v>
      </c>
      <c r="C20" s="26" t="s">
        <v>90</v>
      </c>
    </row>
    <row r="21" spans="1:3" ht="19.5" customHeight="1">
      <c r="A21" s="27" t="s">
        <v>89</v>
      </c>
      <c r="B21" s="28">
        <f>SUM(B13:B20)</f>
        <v>199</v>
      </c>
      <c r="C21" s="29" t="s">
        <v>90</v>
      </c>
    </row>
    <row r="22" spans="1:2" ht="18.75">
      <c r="A22" s="19"/>
      <c r="B22" s="19"/>
    </row>
    <row r="23" spans="1:2" ht="18.75">
      <c r="A23" s="19"/>
      <c r="B23" s="19"/>
    </row>
    <row r="24" spans="1:2" ht="18.75">
      <c r="A24" s="19"/>
      <c r="B24" s="19"/>
    </row>
    <row r="25" spans="1:2" ht="18.75">
      <c r="A25" s="19"/>
      <c r="B25" s="19"/>
    </row>
    <row r="26" spans="1:2" ht="18.75">
      <c r="A26" s="19"/>
      <c r="B26" s="19"/>
    </row>
    <row r="27" spans="1:2" ht="18.75">
      <c r="A27" s="19"/>
      <c r="B27" s="19"/>
    </row>
    <row r="28" spans="1:2" ht="18.75">
      <c r="A28" s="19"/>
      <c r="B28" s="19"/>
    </row>
    <row r="29" spans="1:2" ht="18.75">
      <c r="A29" s="19"/>
      <c r="B29" s="19"/>
    </row>
    <row r="30" spans="1:2" ht="18.75">
      <c r="A30" s="19"/>
      <c r="B30" s="19"/>
    </row>
    <row r="31" spans="1:2" ht="18.75">
      <c r="A31" s="19"/>
      <c r="B31" s="19"/>
    </row>
    <row r="32" spans="1:2" ht="18.75">
      <c r="A32" s="19"/>
      <c r="B32" s="19"/>
    </row>
    <row r="33" spans="1:2" ht="18.75">
      <c r="A33" s="19"/>
      <c r="B33" s="19"/>
    </row>
    <row r="34" spans="1:2" ht="18.75">
      <c r="A34" s="19"/>
      <c r="B34" s="19"/>
    </row>
    <row r="35" spans="1:2" ht="18.75">
      <c r="A35" s="19"/>
      <c r="B35" s="19"/>
    </row>
    <row r="36" spans="1:2" ht="18.75">
      <c r="A36" s="19"/>
      <c r="B36" s="19"/>
    </row>
    <row r="37" spans="1:2" ht="18.75">
      <c r="A37" s="19"/>
      <c r="B37" s="19"/>
    </row>
    <row r="38" spans="1:2" ht="18.75">
      <c r="A38" s="19"/>
      <c r="B38" s="19"/>
    </row>
    <row r="39" spans="1:2" ht="18.75">
      <c r="A39" s="19"/>
      <c r="B39" s="19"/>
    </row>
  </sheetData>
  <sheetProtection/>
  <mergeCells count="2">
    <mergeCell ref="A1:C1"/>
    <mergeCell ref="A12:C1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O21" sqref="O21"/>
    </sheetView>
  </sheetViews>
  <sheetFormatPr defaultColWidth="9.00390625" defaultRowHeight="12.75"/>
  <cols>
    <col min="6" max="12" width="5.125" style="0" customWidth="1"/>
  </cols>
  <sheetData>
    <row r="1" spans="1:13" ht="18.75">
      <c r="A1" s="19"/>
      <c r="B1" s="19"/>
      <c r="C1" s="19"/>
      <c r="D1" s="19" t="s">
        <v>190</v>
      </c>
      <c r="E1" s="19"/>
      <c r="F1" s="19"/>
      <c r="G1" s="19"/>
      <c r="H1" s="19"/>
      <c r="I1" s="19"/>
      <c r="J1" s="19"/>
      <c r="K1" s="19"/>
      <c r="L1" s="19"/>
      <c r="M1" s="19"/>
    </row>
    <row r="2" spans="1:13" ht="20.25">
      <c r="A2" s="315"/>
      <c r="B2" s="316"/>
      <c r="C2" s="316"/>
      <c r="D2" s="316"/>
      <c r="E2" s="316"/>
      <c r="F2" s="882" t="s">
        <v>183</v>
      </c>
      <c r="G2" s="883"/>
      <c r="H2" s="882" t="s">
        <v>184</v>
      </c>
      <c r="I2" s="883"/>
      <c r="J2" s="882" t="s">
        <v>185</v>
      </c>
      <c r="K2" s="883"/>
      <c r="L2" s="317"/>
      <c r="M2" s="19"/>
    </row>
    <row r="3" spans="1:13" ht="18.75">
      <c r="A3" s="318" t="s">
        <v>20</v>
      </c>
      <c r="B3" s="314"/>
      <c r="C3" s="314"/>
      <c r="D3" s="314"/>
      <c r="E3" s="314"/>
      <c r="F3" s="320">
        <v>32</v>
      </c>
      <c r="G3" s="325">
        <v>42</v>
      </c>
      <c r="H3" s="326">
        <v>28</v>
      </c>
      <c r="I3" s="329">
        <v>44</v>
      </c>
      <c r="J3" s="330"/>
      <c r="K3" s="319"/>
      <c r="L3" s="319" t="s">
        <v>188</v>
      </c>
      <c r="M3" s="19"/>
    </row>
    <row r="4" spans="1:13" ht="16.5" customHeight="1">
      <c r="A4" s="318" t="s">
        <v>45</v>
      </c>
      <c r="B4" s="314"/>
      <c r="C4" s="314"/>
      <c r="D4" s="314"/>
      <c r="E4" s="314"/>
      <c r="F4" s="320"/>
      <c r="G4" s="325"/>
      <c r="H4" s="326"/>
      <c r="I4" s="329"/>
      <c r="J4" s="330"/>
      <c r="K4" s="319"/>
      <c r="L4" s="319" t="s">
        <v>188</v>
      </c>
      <c r="M4" s="19"/>
    </row>
    <row r="5" spans="1:13" ht="16.5" customHeight="1">
      <c r="A5" s="318" t="s">
        <v>119</v>
      </c>
      <c r="B5" s="314"/>
      <c r="C5" s="314"/>
      <c r="D5" s="314"/>
      <c r="E5" s="314"/>
      <c r="F5" s="320">
        <v>32</v>
      </c>
      <c r="G5" s="325">
        <v>42</v>
      </c>
      <c r="H5" s="326"/>
      <c r="I5" s="329"/>
      <c r="J5" s="330"/>
      <c r="K5" s="319"/>
      <c r="L5" s="319" t="s">
        <v>188</v>
      </c>
      <c r="M5" s="19"/>
    </row>
    <row r="6" spans="1:13" ht="16.5" customHeight="1">
      <c r="A6" s="318" t="s">
        <v>105</v>
      </c>
      <c r="B6" s="314"/>
      <c r="C6" s="314"/>
      <c r="D6" s="314"/>
      <c r="E6" s="314"/>
      <c r="F6" s="320">
        <v>48</v>
      </c>
      <c r="G6" s="325">
        <v>63</v>
      </c>
      <c r="H6" s="326">
        <v>42</v>
      </c>
      <c r="I6" s="329">
        <v>66</v>
      </c>
      <c r="J6" s="330">
        <v>13</v>
      </c>
      <c r="K6" s="319"/>
      <c r="L6" s="319" t="s">
        <v>188</v>
      </c>
      <c r="M6" s="19"/>
    </row>
    <row r="7" spans="1:13" ht="16.5" customHeight="1">
      <c r="A7" s="318"/>
      <c r="B7" s="314"/>
      <c r="C7" s="314"/>
      <c r="D7" s="314"/>
      <c r="E7" s="314"/>
      <c r="F7" s="320"/>
      <c r="G7" s="325"/>
      <c r="H7" s="326"/>
      <c r="I7" s="329"/>
      <c r="J7" s="330"/>
      <c r="K7" s="319"/>
      <c r="L7" s="319"/>
      <c r="M7" s="19"/>
    </row>
    <row r="8" spans="1:13" ht="16.5" customHeight="1">
      <c r="A8" s="318" t="s">
        <v>19</v>
      </c>
      <c r="B8" s="314"/>
      <c r="C8" s="314"/>
      <c r="D8" s="314"/>
      <c r="E8" s="314"/>
      <c r="F8" s="320"/>
      <c r="G8" s="325">
        <v>21</v>
      </c>
      <c r="H8" s="326">
        <v>28</v>
      </c>
      <c r="I8" s="329"/>
      <c r="J8" s="330"/>
      <c r="K8" s="319"/>
      <c r="L8" s="319" t="s">
        <v>188</v>
      </c>
      <c r="M8" s="19"/>
    </row>
    <row r="9" spans="1:13" ht="16.5" customHeight="1">
      <c r="A9" s="318" t="s">
        <v>15</v>
      </c>
      <c r="B9" s="314"/>
      <c r="C9" s="314"/>
      <c r="D9" s="314"/>
      <c r="E9" s="314"/>
      <c r="F9" s="320">
        <v>32</v>
      </c>
      <c r="G9" s="325">
        <v>21</v>
      </c>
      <c r="H9" s="326"/>
      <c r="I9" s="329"/>
      <c r="J9" s="330"/>
      <c r="K9" s="319"/>
      <c r="L9" s="319" t="s">
        <v>188</v>
      </c>
      <c r="M9" s="19"/>
    </row>
    <row r="10" spans="1:13" ht="16.5" customHeight="1">
      <c r="A10" s="318" t="s">
        <v>51</v>
      </c>
      <c r="B10" s="314"/>
      <c r="C10" s="314"/>
      <c r="D10" s="314"/>
      <c r="E10" s="314"/>
      <c r="F10" s="320"/>
      <c r="G10" s="325"/>
      <c r="H10" s="326"/>
      <c r="I10" s="329"/>
      <c r="J10" s="330">
        <v>26</v>
      </c>
      <c r="K10" s="319">
        <v>36</v>
      </c>
      <c r="L10" s="319" t="s">
        <v>188</v>
      </c>
      <c r="M10" s="19"/>
    </row>
    <row r="11" spans="1:13" ht="16.5" customHeight="1">
      <c r="A11" s="318" t="s">
        <v>14</v>
      </c>
      <c r="B11" s="314"/>
      <c r="C11" s="314"/>
      <c r="D11" s="314"/>
      <c r="E11" s="314"/>
      <c r="F11" s="320">
        <v>32</v>
      </c>
      <c r="G11" s="325">
        <v>21</v>
      </c>
      <c r="H11" s="326">
        <v>28</v>
      </c>
      <c r="I11" s="329">
        <v>44</v>
      </c>
      <c r="J11" s="330"/>
      <c r="K11" s="319"/>
      <c r="L11" s="319" t="s">
        <v>189</v>
      </c>
      <c r="M11" s="19"/>
    </row>
    <row r="12" spans="1:13" ht="16.5" customHeight="1">
      <c r="A12" s="318" t="s">
        <v>162</v>
      </c>
      <c r="B12" s="314"/>
      <c r="C12" s="314"/>
      <c r="D12" s="314"/>
      <c r="E12" s="314"/>
      <c r="F12" s="320"/>
      <c r="G12" s="325"/>
      <c r="H12" s="326"/>
      <c r="I12" s="329">
        <v>44</v>
      </c>
      <c r="J12" s="330">
        <v>26</v>
      </c>
      <c r="K12" s="319">
        <v>36</v>
      </c>
      <c r="L12" s="319" t="s">
        <v>189</v>
      </c>
      <c r="M12" s="19"/>
    </row>
    <row r="13" spans="1:13" ht="16.5" customHeight="1">
      <c r="A13" s="318" t="s">
        <v>17</v>
      </c>
      <c r="B13" s="314"/>
      <c r="C13" s="314"/>
      <c r="D13" s="314"/>
      <c r="E13" s="314"/>
      <c r="F13" s="320">
        <v>32</v>
      </c>
      <c r="G13" s="325">
        <v>42</v>
      </c>
      <c r="H13" s="326">
        <v>28</v>
      </c>
      <c r="I13" s="329">
        <v>44</v>
      </c>
      <c r="J13" s="330">
        <v>26</v>
      </c>
      <c r="K13" s="319">
        <v>36</v>
      </c>
      <c r="L13" s="319" t="s">
        <v>189</v>
      </c>
      <c r="M13" s="19"/>
    </row>
    <row r="14" spans="1:13" ht="16.5" customHeight="1">
      <c r="A14" s="318"/>
      <c r="B14" s="314"/>
      <c r="C14" s="314"/>
      <c r="D14" s="314"/>
      <c r="E14" s="314"/>
      <c r="F14" s="320"/>
      <c r="G14" s="325"/>
      <c r="H14" s="326"/>
      <c r="I14" s="329"/>
      <c r="J14" s="330"/>
      <c r="K14" s="319"/>
      <c r="L14" s="319"/>
      <c r="M14" s="19"/>
    </row>
    <row r="15" spans="1:13" ht="16.5" customHeight="1">
      <c r="A15" s="318" t="s">
        <v>105</v>
      </c>
      <c r="B15" s="314"/>
      <c r="C15" s="314"/>
      <c r="D15" s="314"/>
      <c r="E15" s="314"/>
      <c r="F15" s="320"/>
      <c r="G15" s="325"/>
      <c r="H15" s="326"/>
      <c r="I15" s="329"/>
      <c r="J15" s="330">
        <v>26</v>
      </c>
      <c r="K15" s="319">
        <v>36</v>
      </c>
      <c r="L15" s="319" t="s">
        <v>189</v>
      </c>
      <c r="M15" s="19"/>
    </row>
    <row r="16" spans="1:13" ht="16.5" customHeight="1">
      <c r="A16" s="318" t="s">
        <v>106</v>
      </c>
      <c r="B16" s="314"/>
      <c r="C16" s="314"/>
      <c r="D16" s="314"/>
      <c r="E16" s="314"/>
      <c r="F16" s="320">
        <v>32</v>
      </c>
      <c r="G16" s="325">
        <v>42</v>
      </c>
      <c r="H16" s="326">
        <v>28</v>
      </c>
      <c r="I16" s="329">
        <v>44</v>
      </c>
      <c r="J16" s="330"/>
      <c r="K16" s="319"/>
      <c r="L16" s="319" t="s">
        <v>189</v>
      </c>
      <c r="M16" s="19"/>
    </row>
    <row r="17" spans="1:13" ht="16.5" customHeight="1">
      <c r="A17" s="318" t="s">
        <v>107</v>
      </c>
      <c r="B17" s="314"/>
      <c r="C17" s="314"/>
      <c r="D17" s="314"/>
      <c r="E17" s="314"/>
      <c r="F17" s="320">
        <v>32</v>
      </c>
      <c r="G17" s="325">
        <v>42</v>
      </c>
      <c r="H17" s="326">
        <v>28</v>
      </c>
      <c r="I17" s="329">
        <v>44</v>
      </c>
      <c r="J17" s="330">
        <v>26</v>
      </c>
      <c r="K17" s="319">
        <v>36</v>
      </c>
      <c r="L17" s="319" t="s">
        <v>187</v>
      </c>
      <c r="M17" s="19"/>
    </row>
    <row r="18" spans="1:13" ht="16.5" customHeight="1">
      <c r="A18" s="318"/>
      <c r="B18" s="314"/>
      <c r="C18" s="314"/>
      <c r="D18" s="314"/>
      <c r="E18" s="314"/>
      <c r="F18" s="320"/>
      <c r="G18" s="325"/>
      <c r="H18" s="326"/>
      <c r="I18" s="329"/>
      <c r="J18" s="330"/>
      <c r="K18" s="319"/>
      <c r="L18" s="319"/>
      <c r="M18" s="19"/>
    </row>
    <row r="19" spans="1:13" ht="16.5" customHeight="1">
      <c r="A19" s="318" t="s">
        <v>113</v>
      </c>
      <c r="B19" s="314"/>
      <c r="C19" s="314"/>
      <c r="D19" s="314"/>
      <c r="E19" s="314"/>
      <c r="F19" s="320">
        <v>32</v>
      </c>
      <c r="G19" s="325">
        <v>42</v>
      </c>
      <c r="H19" s="326">
        <v>28</v>
      </c>
      <c r="I19" s="329">
        <v>44</v>
      </c>
      <c r="J19" s="330">
        <v>26</v>
      </c>
      <c r="K19" s="319"/>
      <c r="L19" s="319" t="s">
        <v>187</v>
      </c>
      <c r="M19" s="19"/>
    </row>
    <row r="20" spans="1:13" ht="16.5" customHeight="1">
      <c r="A20" s="318" t="s">
        <v>114</v>
      </c>
      <c r="B20" s="314"/>
      <c r="C20" s="314"/>
      <c r="D20" s="314"/>
      <c r="E20" s="314"/>
      <c r="F20" s="320">
        <v>32</v>
      </c>
      <c r="G20" s="325">
        <v>42</v>
      </c>
      <c r="H20" s="326"/>
      <c r="I20" s="329"/>
      <c r="J20" s="330"/>
      <c r="K20" s="319"/>
      <c r="L20" s="319" t="s">
        <v>187</v>
      </c>
      <c r="M20" s="19"/>
    </row>
    <row r="21" spans="1:13" ht="16.5" customHeight="1">
      <c r="A21" s="318" t="s">
        <v>115</v>
      </c>
      <c r="B21" s="314"/>
      <c r="C21" s="314"/>
      <c r="D21" s="314"/>
      <c r="E21" s="314"/>
      <c r="F21" s="320">
        <v>16</v>
      </c>
      <c r="G21" s="325">
        <v>21</v>
      </c>
      <c r="H21" s="326"/>
      <c r="I21" s="329"/>
      <c r="J21" s="330"/>
      <c r="K21" s="319"/>
      <c r="L21" s="319" t="s">
        <v>187</v>
      </c>
      <c r="M21" s="19"/>
    </row>
    <row r="22" spans="1:13" ht="16.5" customHeight="1">
      <c r="A22" s="318" t="s">
        <v>58</v>
      </c>
      <c r="B22" s="314"/>
      <c r="C22" s="314"/>
      <c r="D22" s="314"/>
      <c r="E22" s="314"/>
      <c r="F22" s="320">
        <v>32</v>
      </c>
      <c r="G22" s="325">
        <v>42</v>
      </c>
      <c r="H22" s="326"/>
      <c r="I22" s="329"/>
      <c r="J22" s="330"/>
      <c r="K22" s="319"/>
      <c r="L22" s="319" t="s">
        <v>188</v>
      </c>
      <c r="M22" s="19"/>
    </row>
    <row r="23" spans="1:13" ht="16.5" customHeight="1">
      <c r="A23" s="318"/>
      <c r="B23" s="314"/>
      <c r="C23" s="314"/>
      <c r="D23" s="314"/>
      <c r="E23" s="314"/>
      <c r="F23" s="320"/>
      <c r="G23" s="325"/>
      <c r="H23" s="326"/>
      <c r="I23" s="329"/>
      <c r="J23" s="330"/>
      <c r="K23" s="319"/>
      <c r="L23" s="319"/>
      <c r="M23" s="19"/>
    </row>
    <row r="24" spans="1:13" ht="16.5" customHeight="1">
      <c r="A24" s="318" t="s">
        <v>149</v>
      </c>
      <c r="B24" s="314"/>
      <c r="C24" s="314"/>
      <c r="D24" s="314"/>
      <c r="E24" s="314"/>
      <c r="F24" s="320">
        <v>32</v>
      </c>
      <c r="G24" s="325">
        <v>42</v>
      </c>
      <c r="H24" s="326">
        <v>28</v>
      </c>
      <c r="I24" s="329">
        <v>44</v>
      </c>
      <c r="J24" s="330">
        <v>26</v>
      </c>
      <c r="K24" s="319">
        <v>36</v>
      </c>
      <c r="L24" s="319" t="s">
        <v>186</v>
      </c>
      <c r="M24" s="19"/>
    </row>
    <row r="25" spans="1:13" ht="16.5" customHeight="1">
      <c r="A25" s="318" t="s">
        <v>116</v>
      </c>
      <c r="B25" s="314"/>
      <c r="C25" s="314"/>
      <c r="D25" s="314"/>
      <c r="E25" s="314"/>
      <c r="F25" s="320"/>
      <c r="G25" s="325"/>
      <c r="H25" s="326"/>
      <c r="I25" s="329">
        <v>22</v>
      </c>
      <c r="J25" s="330">
        <v>13</v>
      </c>
      <c r="K25" s="319">
        <v>36</v>
      </c>
      <c r="L25" s="319" t="s">
        <v>186</v>
      </c>
      <c r="M25" s="19"/>
    </row>
    <row r="26" spans="1:13" ht="16.5" customHeight="1">
      <c r="A26" s="318" t="s">
        <v>117</v>
      </c>
      <c r="B26" s="314"/>
      <c r="C26" s="314"/>
      <c r="D26" s="314"/>
      <c r="E26" s="314"/>
      <c r="F26" s="320">
        <v>16</v>
      </c>
      <c r="G26" s="325">
        <v>21</v>
      </c>
      <c r="H26" s="326">
        <v>14</v>
      </c>
      <c r="I26" s="329"/>
      <c r="J26" s="330"/>
      <c r="K26" s="319"/>
      <c r="L26" s="319" t="s">
        <v>189</v>
      </c>
      <c r="M26" s="19"/>
    </row>
    <row r="27" spans="1:13" ht="16.5" customHeight="1">
      <c r="A27" s="318" t="s">
        <v>153</v>
      </c>
      <c r="B27" s="314"/>
      <c r="C27" s="314"/>
      <c r="D27" s="314"/>
      <c r="E27" s="314"/>
      <c r="F27" s="320">
        <v>32</v>
      </c>
      <c r="G27" s="325">
        <v>42</v>
      </c>
      <c r="H27" s="326">
        <v>56</v>
      </c>
      <c r="I27" s="329">
        <v>66</v>
      </c>
      <c r="J27" s="330">
        <v>52</v>
      </c>
      <c r="K27" s="319">
        <v>36</v>
      </c>
      <c r="L27" s="319" t="s">
        <v>189</v>
      </c>
      <c r="M27" s="19"/>
    </row>
    <row r="28" spans="1:13" ht="16.5" customHeight="1">
      <c r="A28" s="318" t="s">
        <v>154</v>
      </c>
      <c r="B28" s="314"/>
      <c r="C28" s="314"/>
      <c r="D28" s="314"/>
      <c r="E28" s="314"/>
      <c r="F28" s="320">
        <v>16</v>
      </c>
      <c r="G28" s="325">
        <v>42</v>
      </c>
      <c r="H28" s="326"/>
      <c r="I28" s="329"/>
      <c r="J28" s="330"/>
      <c r="K28" s="319"/>
      <c r="L28" s="319" t="s">
        <v>189</v>
      </c>
      <c r="M28" s="19"/>
    </row>
    <row r="29" spans="1:13" ht="16.5" customHeight="1">
      <c r="A29" s="318"/>
      <c r="B29" s="314"/>
      <c r="C29" s="314"/>
      <c r="D29" s="314"/>
      <c r="E29" s="314"/>
      <c r="F29" s="320"/>
      <c r="G29" s="325"/>
      <c r="H29" s="326"/>
      <c r="I29" s="329"/>
      <c r="J29" s="330"/>
      <c r="K29" s="319"/>
      <c r="L29" s="319"/>
      <c r="M29" s="19"/>
    </row>
    <row r="30" spans="1:13" ht="16.5" customHeight="1">
      <c r="A30" s="318" t="s">
        <v>155</v>
      </c>
      <c r="B30" s="314"/>
      <c r="C30" s="314"/>
      <c r="D30" s="314"/>
      <c r="E30" s="314"/>
      <c r="F30" s="320">
        <v>16</v>
      </c>
      <c r="G30" s="325">
        <v>21</v>
      </c>
      <c r="H30" s="326">
        <v>14</v>
      </c>
      <c r="I30" s="329">
        <v>22</v>
      </c>
      <c r="J30" s="330">
        <v>13</v>
      </c>
      <c r="K30" s="319">
        <v>18</v>
      </c>
      <c r="L30" s="319" t="s">
        <v>186</v>
      </c>
      <c r="M30" s="19"/>
    </row>
    <row r="31" spans="1:13" ht="16.5" customHeight="1">
      <c r="A31" s="318"/>
      <c r="B31" s="314"/>
      <c r="C31" s="314"/>
      <c r="D31" s="314"/>
      <c r="E31" s="314"/>
      <c r="F31" s="320"/>
      <c r="G31" s="325"/>
      <c r="H31" s="326"/>
      <c r="I31" s="329"/>
      <c r="J31" s="330"/>
      <c r="K31" s="319"/>
      <c r="L31" s="319"/>
      <c r="M31" s="19"/>
    </row>
    <row r="32" spans="1:13" ht="16.5" customHeight="1">
      <c r="A32" s="318" t="s">
        <v>64</v>
      </c>
      <c r="B32" s="314"/>
      <c r="C32" s="314"/>
      <c r="D32" s="314"/>
      <c r="E32" s="314"/>
      <c r="F32" s="320"/>
      <c r="G32" s="325"/>
      <c r="H32" s="326">
        <v>28</v>
      </c>
      <c r="I32" s="329">
        <v>44</v>
      </c>
      <c r="J32" s="330">
        <v>26</v>
      </c>
      <c r="K32" s="319">
        <v>36</v>
      </c>
      <c r="L32" s="319" t="s">
        <v>188</v>
      </c>
      <c r="M32" s="19"/>
    </row>
    <row r="33" spans="1:13" ht="16.5" customHeight="1">
      <c r="A33" s="318" t="s">
        <v>63</v>
      </c>
      <c r="B33" s="314"/>
      <c r="C33" s="314"/>
      <c r="D33" s="314"/>
      <c r="E33" s="314"/>
      <c r="F33" s="320"/>
      <c r="G33" s="325"/>
      <c r="H33" s="326">
        <v>28</v>
      </c>
      <c r="I33" s="329">
        <v>44</v>
      </c>
      <c r="J33" s="330">
        <v>26</v>
      </c>
      <c r="K33" s="319">
        <v>36</v>
      </c>
      <c r="L33" s="319" t="s">
        <v>188</v>
      </c>
      <c r="M33" s="19"/>
    </row>
    <row r="34" spans="1:13" ht="16.5" customHeight="1">
      <c r="A34" s="318"/>
      <c r="B34" s="314"/>
      <c r="C34" s="314"/>
      <c r="D34" s="314"/>
      <c r="E34" s="314"/>
      <c r="F34" s="320"/>
      <c r="G34" s="325"/>
      <c r="H34" s="326"/>
      <c r="I34" s="329"/>
      <c r="J34" s="330"/>
      <c r="K34" s="319"/>
      <c r="L34" s="319"/>
      <c r="M34" s="19"/>
    </row>
    <row r="35" spans="1:13" ht="16.5" customHeight="1">
      <c r="A35" s="318" t="s">
        <v>175</v>
      </c>
      <c r="B35" s="314"/>
      <c r="C35" s="314"/>
      <c r="D35" s="314"/>
      <c r="E35" s="314"/>
      <c r="F35" s="320"/>
      <c r="G35" s="325"/>
      <c r="H35" s="326"/>
      <c r="I35" s="329">
        <v>22</v>
      </c>
      <c r="J35" s="330">
        <v>13</v>
      </c>
      <c r="K35" s="319">
        <v>18</v>
      </c>
      <c r="L35" s="319" t="s">
        <v>186</v>
      </c>
      <c r="M35" s="19"/>
    </row>
    <row r="36" spans="1:13" ht="16.5" customHeight="1">
      <c r="A36" s="318" t="s">
        <v>122</v>
      </c>
      <c r="B36" s="314"/>
      <c r="C36" s="314"/>
      <c r="D36" s="314"/>
      <c r="E36" s="314"/>
      <c r="F36" s="320"/>
      <c r="G36" s="325"/>
      <c r="H36" s="326"/>
      <c r="I36" s="329"/>
      <c r="J36" s="331">
        <v>13</v>
      </c>
      <c r="K36" s="319">
        <v>18</v>
      </c>
      <c r="L36" s="319" t="s">
        <v>186</v>
      </c>
      <c r="M36" s="19"/>
    </row>
    <row r="37" spans="1:13" ht="16.5" customHeight="1">
      <c r="A37" s="318" t="s">
        <v>156</v>
      </c>
      <c r="B37" s="314"/>
      <c r="C37" s="314"/>
      <c r="D37" s="314"/>
      <c r="E37" s="314"/>
      <c r="F37" s="320"/>
      <c r="G37" s="325"/>
      <c r="H37" s="326"/>
      <c r="I37" s="329">
        <v>1</v>
      </c>
      <c r="J37" s="330">
        <v>26</v>
      </c>
      <c r="K37" s="319">
        <v>36</v>
      </c>
      <c r="L37" s="319" t="s">
        <v>186</v>
      </c>
      <c r="M37" s="19"/>
    </row>
    <row r="38" spans="1:13" ht="16.5" customHeight="1">
      <c r="A38" s="318"/>
      <c r="B38" s="314"/>
      <c r="C38" s="314"/>
      <c r="D38" s="314"/>
      <c r="E38" s="314"/>
      <c r="F38" s="320"/>
      <c r="G38" s="325"/>
      <c r="H38" s="326"/>
      <c r="I38" s="329"/>
      <c r="J38" s="330"/>
      <c r="K38" s="319"/>
      <c r="L38" s="319"/>
      <c r="M38" s="19"/>
    </row>
    <row r="39" spans="1:13" ht="16.5" customHeight="1">
      <c r="A39" s="318" t="s">
        <v>165</v>
      </c>
      <c r="B39" s="314"/>
      <c r="C39" s="314"/>
      <c r="D39" s="314"/>
      <c r="E39" s="314"/>
      <c r="F39" s="320"/>
      <c r="G39" s="325">
        <v>21</v>
      </c>
      <c r="H39" s="326">
        <v>42</v>
      </c>
      <c r="I39" s="329">
        <v>44</v>
      </c>
      <c r="J39" s="330">
        <v>26</v>
      </c>
      <c r="K39" s="319">
        <v>72</v>
      </c>
      <c r="L39" s="319" t="s">
        <v>189</v>
      </c>
      <c r="M39" s="19"/>
    </row>
    <row r="40" spans="1:13" ht="16.5" customHeight="1">
      <c r="A40" s="318" t="s">
        <v>153</v>
      </c>
      <c r="B40" s="314"/>
      <c r="C40" s="314"/>
      <c r="D40" s="314"/>
      <c r="E40" s="314"/>
      <c r="F40" s="320">
        <v>16</v>
      </c>
      <c r="G40" s="325">
        <v>63</v>
      </c>
      <c r="H40" s="326">
        <v>52</v>
      </c>
      <c r="I40" s="329">
        <v>66</v>
      </c>
      <c r="J40" s="330">
        <v>26</v>
      </c>
      <c r="K40" s="319">
        <v>72</v>
      </c>
      <c r="L40" s="319" t="s">
        <v>189</v>
      </c>
      <c r="M40" s="19"/>
    </row>
    <row r="41" spans="1:13" ht="16.5" customHeight="1">
      <c r="A41" s="318" t="s">
        <v>157</v>
      </c>
      <c r="B41" s="314"/>
      <c r="C41" s="314"/>
      <c r="D41" s="314"/>
      <c r="E41" s="314"/>
      <c r="F41" s="320"/>
      <c r="G41" s="325"/>
      <c r="H41" s="326"/>
      <c r="I41" s="329"/>
      <c r="J41" s="330">
        <v>13</v>
      </c>
      <c r="K41" s="319">
        <v>36</v>
      </c>
      <c r="L41" s="319" t="s">
        <v>187</v>
      </c>
      <c r="M41" s="19"/>
    </row>
    <row r="42" spans="1:13" ht="16.5" customHeight="1">
      <c r="A42" s="321" t="s">
        <v>127</v>
      </c>
      <c r="B42" s="322"/>
      <c r="C42" s="322"/>
      <c r="D42" s="322"/>
      <c r="E42" s="322"/>
      <c r="F42" s="324"/>
      <c r="G42" s="327"/>
      <c r="H42" s="328"/>
      <c r="I42" s="332">
        <v>22</v>
      </c>
      <c r="J42" s="333">
        <v>26</v>
      </c>
      <c r="K42" s="323">
        <v>36</v>
      </c>
      <c r="L42" s="323" t="s">
        <v>186</v>
      </c>
      <c r="M42" s="19"/>
    </row>
  </sheetData>
  <sheetProtection/>
  <mergeCells count="3">
    <mergeCell ref="J2:K2"/>
    <mergeCell ref="H2:I2"/>
    <mergeCell ref="F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2">
      <selection activeCell="L46" sqref="L46"/>
    </sheetView>
  </sheetViews>
  <sheetFormatPr defaultColWidth="9.00390625" defaultRowHeight="12.75" outlineLevelRow="1"/>
  <cols>
    <col min="1" max="1" width="40.00390625" style="334" customWidth="1"/>
    <col min="2" max="3" width="4.375" style="100" customWidth="1"/>
    <col min="4" max="4" width="31.875" style="100" customWidth="1"/>
    <col min="5" max="5" width="18.125" style="100" customWidth="1"/>
    <col min="6" max="7" width="9.125" style="100" customWidth="1"/>
  </cols>
  <sheetData>
    <row r="1" spans="1:4" ht="20.25">
      <c r="A1" s="884" t="s">
        <v>191</v>
      </c>
      <c r="B1" s="884"/>
      <c r="C1" s="884"/>
      <c r="D1" s="884"/>
    </row>
    <row r="2" spans="1:4" ht="20.25">
      <c r="A2" s="885" t="s">
        <v>192</v>
      </c>
      <c r="B2" s="885"/>
      <c r="C2" s="885"/>
      <c r="D2" s="885"/>
    </row>
    <row r="3" spans="1:7" s="335" customFormat="1" ht="20.25" customHeight="1">
      <c r="A3" s="338"/>
      <c r="B3" s="357">
        <v>16</v>
      </c>
      <c r="C3" s="357">
        <v>21</v>
      </c>
      <c r="D3" s="358"/>
      <c r="E3" s="348"/>
      <c r="F3" s="348">
        <v>16</v>
      </c>
      <c r="G3" s="349">
        <v>23</v>
      </c>
    </row>
    <row r="4" spans="1:8" s="335" customFormat="1" ht="32.25" customHeight="1">
      <c r="A4" s="350" t="s">
        <v>14</v>
      </c>
      <c r="B4" s="356">
        <v>2</v>
      </c>
      <c r="C4" s="356">
        <v>2</v>
      </c>
      <c r="D4" s="340"/>
      <c r="E4" s="340"/>
      <c r="F4" s="340"/>
      <c r="G4" s="341"/>
      <c r="H4" s="336"/>
    </row>
    <row r="5" spans="1:8" s="335" customFormat="1" ht="32.25" customHeight="1">
      <c r="A5" s="350" t="s">
        <v>29</v>
      </c>
      <c r="B5" s="356">
        <v>2</v>
      </c>
      <c r="C5" s="356">
        <v>2</v>
      </c>
      <c r="D5" s="340"/>
      <c r="E5" s="340"/>
      <c r="F5" s="340"/>
      <c r="G5" s="341"/>
      <c r="H5" s="336"/>
    </row>
    <row r="6" spans="1:8" s="335" customFormat="1" ht="32.25" customHeight="1">
      <c r="A6" s="350" t="s">
        <v>16</v>
      </c>
      <c r="B6" s="356">
        <v>2</v>
      </c>
      <c r="C6" s="356">
        <v>2</v>
      </c>
      <c r="D6" s="340"/>
      <c r="E6" s="340"/>
      <c r="F6" s="340"/>
      <c r="G6" s="341"/>
      <c r="H6" s="336"/>
    </row>
    <row r="7" spans="1:8" s="335" customFormat="1" ht="32.25" customHeight="1">
      <c r="A7" s="350" t="s">
        <v>30</v>
      </c>
      <c r="B7" s="356">
        <v>2</v>
      </c>
      <c r="C7" s="356">
        <v>2</v>
      </c>
      <c r="D7" s="340"/>
      <c r="E7" s="340"/>
      <c r="F7" s="340">
        <v>2</v>
      </c>
      <c r="G7" s="341"/>
      <c r="H7" s="336"/>
    </row>
    <row r="8" spans="1:8" s="335" customFormat="1" ht="32.25" customHeight="1">
      <c r="A8" s="350" t="s">
        <v>31</v>
      </c>
      <c r="B8" s="356">
        <v>2</v>
      </c>
      <c r="C8" s="356">
        <v>2</v>
      </c>
      <c r="D8" s="340"/>
      <c r="E8" s="340"/>
      <c r="F8" s="340"/>
      <c r="G8" s="341"/>
      <c r="H8" s="336"/>
    </row>
    <row r="9" spans="1:8" s="335" customFormat="1" ht="32.25" customHeight="1">
      <c r="A9" s="350" t="s">
        <v>17</v>
      </c>
      <c r="B9" s="356">
        <v>2</v>
      </c>
      <c r="C9" s="356">
        <v>2</v>
      </c>
      <c r="D9" s="340"/>
      <c r="E9" s="340"/>
      <c r="F9" s="340"/>
      <c r="G9" s="341"/>
      <c r="H9" s="336"/>
    </row>
    <row r="10" spans="1:8" s="335" customFormat="1" ht="36" customHeight="1">
      <c r="A10" s="350" t="s">
        <v>18</v>
      </c>
      <c r="B10" s="356">
        <v>2</v>
      </c>
      <c r="C10" s="356">
        <v>2</v>
      </c>
      <c r="D10" s="340"/>
      <c r="E10" s="340"/>
      <c r="F10" s="340"/>
      <c r="G10" s="341"/>
      <c r="H10" s="336"/>
    </row>
    <row r="11" spans="1:8" s="335" customFormat="1" ht="32.25" customHeight="1">
      <c r="A11" s="350" t="s">
        <v>32</v>
      </c>
      <c r="B11" s="356">
        <v>2</v>
      </c>
      <c r="C11" s="356">
        <v>2</v>
      </c>
      <c r="D11" s="340"/>
      <c r="E11" s="340"/>
      <c r="F11" s="340"/>
      <c r="G11" s="341"/>
      <c r="H11" s="336"/>
    </row>
    <row r="12" spans="1:8" s="335" customFormat="1" ht="32.25" customHeight="1">
      <c r="A12" s="350" t="s">
        <v>13</v>
      </c>
      <c r="B12" s="356">
        <v>2</v>
      </c>
      <c r="C12" s="356">
        <v>2</v>
      </c>
      <c r="D12" s="340"/>
      <c r="E12" s="340"/>
      <c r="F12" s="340">
        <v>2</v>
      </c>
      <c r="G12" s="341"/>
      <c r="H12" s="336"/>
    </row>
    <row r="13" spans="1:8" s="335" customFormat="1" ht="32.25" customHeight="1" hidden="1" outlineLevel="1">
      <c r="A13" s="351" t="s">
        <v>42</v>
      </c>
      <c r="B13" s="356"/>
      <c r="C13" s="356"/>
      <c r="D13" s="340"/>
      <c r="E13" s="340"/>
      <c r="F13" s="340"/>
      <c r="G13" s="341"/>
      <c r="H13" s="336"/>
    </row>
    <row r="14" spans="1:8" s="335" customFormat="1" ht="32.25" customHeight="1" hidden="1" outlineLevel="1">
      <c r="A14" s="350" t="s">
        <v>20</v>
      </c>
      <c r="B14" s="356"/>
      <c r="C14" s="356"/>
      <c r="D14" s="340"/>
      <c r="E14" s="340"/>
      <c r="F14" s="340">
        <v>2</v>
      </c>
      <c r="G14" s="341">
        <v>2</v>
      </c>
      <c r="H14" s="336"/>
    </row>
    <row r="15" spans="1:8" s="335" customFormat="1" ht="32.25" customHeight="1" collapsed="1">
      <c r="A15" s="350" t="s">
        <v>45</v>
      </c>
      <c r="B15" s="356">
        <v>2</v>
      </c>
      <c r="C15" s="356">
        <v>2</v>
      </c>
      <c r="D15" s="340"/>
      <c r="E15" s="340"/>
      <c r="F15" s="340"/>
      <c r="G15" s="341"/>
      <c r="H15" s="336"/>
    </row>
    <row r="16" spans="1:8" s="335" customFormat="1" ht="32.25" customHeight="1" hidden="1" outlineLevel="1">
      <c r="A16" s="352" t="s">
        <v>119</v>
      </c>
      <c r="B16" s="356"/>
      <c r="C16" s="356"/>
      <c r="D16" s="340"/>
      <c r="E16" s="340"/>
      <c r="F16" s="340">
        <v>2</v>
      </c>
      <c r="G16" s="341">
        <v>2</v>
      </c>
      <c r="H16" s="336"/>
    </row>
    <row r="17" spans="1:8" s="335" customFormat="1" ht="32.25" customHeight="1" outlineLevel="1">
      <c r="A17" s="352"/>
      <c r="B17" s="356"/>
      <c r="C17" s="356"/>
      <c r="D17" s="340"/>
      <c r="E17" s="340"/>
      <c r="F17" s="340"/>
      <c r="G17" s="341"/>
      <c r="H17" s="336"/>
    </row>
    <row r="18" spans="1:8" s="335" customFormat="1" ht="32.25" customHeight="1" outlineLevel="1">
      <c r="A18" s="352"/>
      <c r="B18" s="356"/>
      <c r="C18" s="356"/>
      <c r="D18" s="340"/>
      <c r="E18" s="340"/>
      <c r="F18" s="340"/>
      <c r="G18" s="341"/>
      <c r="H18" s="336"/>
    </row>
    <row r="19" spans="1:8" s="335" customFormat="1" ht="32.25" customHeight="1" outlineLevel="1">
      <c r="A19" s="886" t="s">
        <v>191</v>
      </c>
      <c r="B19" s="886"/>
      <c r="C19" s="886"/>
      <c r="D19" s="886"/>
      <c r="E19" s="340"/>
      <c r="F19" s="340"/>
      <c r="G19" s="341"/>
      <c r="H19" s="336"/>
    </row>
    <row r="20" spans="1:8" s="335" customFormat="1" ht="32.25" customHeight="1" outlineLevel="1">
      <c r="A20" s="887" t="s">
        <v>192</v>
      </c>
      <c r="B20" s="887"/>
      <c r="C20" s="887"/>
      <c r="D20" s="887"/>
      <c r="E20" s="340"/>
      <c r="F20" s="340"/>
      <c r="G20" s="341"/>
      <c r="H20" s="336"/>
    </row>
    <row r="21" spans="1:8" s="335" customFormat="1" ht="36" customHeight="1">
      <c r="A21" s="361" t="s">
        <v>105</v>
      </c>
      <c r="B21" s="362">
        <v>3</v>
      </c>
      <c r="C21" s="362">
        <v>3</v>
      </c>
      <c r="D21" s="363"/>
      <c r="E21" s="359"/>
      <c r="F21" s="340">
        <v>3</v>
      </c>
      <c r="G21" s="341">
        <v>3</v>
      </c>
      <c r="H21" s="336"/>
    </row>
    <row r="22" spans="1:8" s="335" customFormat="1" ht="32.25" customHeight="1" hidden="1" outlineLevel="1">
      <c r="A22" s="351" t="s">
        <v>49</v>
      </c>
      <c r="B22" s="356"/>
      <c r="C22" s="356"/>
      <c r="D22" s="341"/>
      <c r="E22" s="359"/>
      <c r="F22" s="340">
        <v>16</v>
      </c>
      <c r="G22" s="341">
        <v>21</v>
      </c>
      <c r="H22" s="336"/>
    </row>
    <row r="23" spans="1:8" s="335" customFormat="1" ht="32.25" customHeight="1" hidden="1" outlineLevel="1">
      <c r="A23" s="350" t="s">
        <v>19</v>
      </c>
      <c r="B23" s="356"/>
      <c r="C23" s="356"/>
      <c r="D23" s="341"/>
      <c r="E23" s="359"/>
      <c r="F23" s="340"/>
      <c r="G23" s="341">
        <v>1</v>
      </c>
      <c r="H23" s="336"/>
    </row>
    <row r="24" spans="1:8" s="335" customFormat="1" ht="32.25" customHeight="1" hidden="1" outlineLevel="1">
      <c r="A24" s="350" t="s">
        <v>15</v>
      </c>
      <c r="B24" s="356"/>
      <c r="C24" s="356"/>
      <c r="D24" s="341"/>
      <c r="E24" s="359"/>
      <c r="F24" s="340">
        <v>2</v>
      </c>
      <c r="G24" s="341">
        <v>1</v>
      </c>
      <c r="H24" s="336"/>
    </row>
    <row r="25" spans="1:8" s="335" customFormat="1" ht="32.25" customHeight="1" hidden="1" outlineLevel="1">
      <c r="A25" s="350" t="s">
        <v>51</v>
      </c>
      <c r="B25" s="356"/>
      <c r="C25" s="356"/>
      <c r="D25" s="341"/>
      <c r="E25" s="359"/>
      <c r="F25" s="340"/>
      <c r="G25" s="341"/>
      <c r="H25" s="336"/>
    </row>
    <row r="26" spans="1:8" s="335" customFormat="1" ht="32.25" customHeight="1" hidden="1" outlineLevel="1">
      <c r="A26" s="352" t="s">
        <v>14</v>
      </c>
      <c r="B26" s="356"/>
      <c r="C26" s="356"/>
      <c r="D26" s="341"/>
      <c r="E26" s="359"/>
      <c r="F26" s="340">
        <v>2</v>
      </c>
      <c r="G26" s="341">
        <v>2</v>
      </c>
      <c r="H26" s="336"/>
    </row>
    <row r="27" spans="1:8" s="335" customFormat="1" ht="32.25" customHeight="1" hidden="1" outlineLevel="1">
      <c r="A27" s="352" t="s">
        <v>162</v>
      </c>
      <c r="B27" s="356"/>
      <c r="C27" s="356"/>
      <c r="D27" s="341"/>
      <c r="E27" s="359"/>
      <c r="F27" s="340"/>
      <c r="G27" s="341"/>
      <c r="H27" s="336"/>
    </row>
    <row r="28" spans="1:8" s="335" customFormat="1" ht="32.25" customHeight="1" hidden="1" outlineLevel="1">
      <c r="A28" s="352" t="s">
        <v>17</v>
      </c>
      <c r="B28" s="356"/>
      <c r="C28" s="356"/>
      <c r="D28" s="341"/>
      <c r="E28" s="359"/>
      <c r="F28" s="340">
        <v>2</v>
      </c>
      <c r="G28" s="341">
        <v>2</v>
      </c>
      <c r="H28" s="336"/>
    </row>
    <row r="29" spans="1:8" s="335" customFormat="1" ht="32.25" customHeight="1" hidden="1" outlineLevel="1">
      <c r="A29" s="353" t="s">
        <v>57</v>
      </c>
      <c r="B29" s="356"/>
      <c r="C29" s="356"/>
      <c r="D29" s="341"/>
      <c r="E29" s="359"/>
      <c r="F29" s="340"/>
      <c r="G29" s="341"/>
      <c r="H29" s="336"/>
    </row>
    <row r="30" spans="1:8" s="335" customFormat="1" ht="32.25" customHeight="1" hidden="1" outlineLevel="1">
      <c r="A30" s="354" t="s">
        <v>105</v>
      </c>
      <c r="B30" s="356"/>
      <c r="C30" s="356"/>
      <c r="D30" s="341"/>
      <c r="E30" s="359"/>
      <c r="F30" s="340"/>
      <c r="G30" s="341"/>
      <c r="H30" s="336"/>
    </row>
    <row r="31" spans="1:8" s="335" customFormat="1" ht="32.25" customHeight="1" hidden="1" outlineLevel="1">
      <c r="A31" s="352" t="s">
        <v>106</v>
      </c>
      <c r="B31" s="356"/>
      <c r="C31" s="356"/>
      <c r="D31" s="341"/>
      <c r="E31" s="359"/>
      <c r="F31" s="340">
        <v>2</v>
      </c>
      <c r="G31" s="341">
        <v>2</v>
      </c>
      <c r="H31" s="336"/>
    </row>
    <row r="32" spans="1:8" s="335" customFormat="1" ht="32.25" customHeight="1" collapsed="1">
      <c r="A32" s="352" t="s">
        <v>107</v>
      </c>
      <c r="B32" s="356">
        <v>2</v>
      </c>
      <c r="C32" s="356">
        <v>2</v>
      </c>
      <c r="D32" s="341"/>
      <c r="E32" s="359"/>
      <c r="F32" s="340">
        <v>2</v>
      </c>
      <c r="G32" s="341">
        <v>2</v>
      </c>
      <c r="H32" s="336"/>
    </row>
    <row r="33" spans="1:8" s="335" customFormat="1" ht="32.25" customHeight="1">
      <c r="A33" s="352" t="s">
        <v>112</v>
      </c>
      <c r="B33" s="356">
        <v>2</v>
      </c>
      <c r="C33" s="356">
        <v>2</v>
      </c>
      <c r="D33" s="341"/>
      <c r="E33" s="359"/>
      <c r="F33" s="340"/>
      <c r="G33" s="341"/>
      <c r="H33" s="336"/>
    </row>
    <row r="34" spans="1:8" s="335" customFormat="1" ht="32.25" customHeight="1" hidden="1" outlineLevel="1">
      <c r="A34" s="352" t="s">
        <v>113</v>
      </c>
      <c r="B34" s="356"/>
      <c r="C34" s="356"/>
      <c r="D34" s="341"/>
      <c r="E34" s="359"/>
      <c r="F34" s="340">
        <v>2</v>
      </c>
      <c r="G34" s="341">
        <v>2</v>
      </c>
      <c r="H34" s="336"/>
    </row>
    <row r="35" spans="1:8" s="335" customFormat="1" ht="32.25" customHeight="1" hidden="1" outlineLevel="1">
      <c r="A35" s="352" t="s">
        <v>114</v>
      </c>
      <c r="B35" s="356"/>
      <c r="C35" s="356"/>
      <c r="D35" s="341"/>
      <c r="E35" s="359"/>
      <c r="F35" s="340">
        <v>2</v>
      </c>
      <c r="G35" s="341">
        <v>2</v>
      </c>
      <c r="H35" s="336"/>
    </row>
    <row r="36" spans="1:8" s="335" customFormat="1" ht="32.25" customHeight="1" hidden="1" outlineLevel="1">
      <c r="A36" s="352" t="s">
        <v>115</v>
      </c>
      <c r="B36" s="356"/>
      <c r="C36" s="356"/>
      <c r="D36" s="341"/>
      <c r="E36" s="359"/>
      <c r="F36" s="340">
        <v>1</v>
      </c>
      <c r="G36" s="341">
        <v>1</v>
      </c>
      <c r="H36" s="336"/>
    </row>
    <row r="37" spans="1:8" s="335" customFormat="1" ht="32.25" customHeight="1" hidden="1" outlineLevel="1">
      <c r="A37" s="352" t="s">
        <v>58</v>
      </c>
      <c r="B37" s="356"/>
      <c r="C37" s="356"/>
      <c r="D37" s="341"/>
      <c r="E37" s="359"/>
      <c r="F37" s="340">
        <v>2</v>
      </c>
      <c r="G37" s="341">
        <v>2</v>
      </c>
      <c r="H37" s="336"/>
    </row>
    <row r="38" spans="1:8" s="335" customFormat="1" ht="32.25" customHeight="1" hidden="1" outlineLevel="1">
      <c r="A38" s="352"/>
      <c r="B38" s="356"/>
      <c r="C38" s="356"/>
      <c r="D38" s="341"/>
      <c r="E38" s="359"/>
      <c r="F38" s="340"/>
      <c r="G38" s="341"/>
      <c r="H38" s="336"/>
    </row>
    <row r="39" spans="1:8" s="335" customFormat="1" ht="32.25" customHeight="1" hidden="1" outlineLevel="1">
      <c r="A39" s="355" t="s">
        <v>163</v>
      </c>
      <c r="B39" s="356"/>
      <c r="C39" s="356"/>
      <c r="D39" s="341"/>
      <c r="E39" s="359"/>
      <c r="F39" s="340"/>
      <c r="G39" s="341"/>
      <c r="H39" s="336"/>
    </row>
    <row r="40" spans="1:8" s="335" customFormat="1" ht="32.25" customHeight="1" hidden="1" outlineLevel="1">
      <c r="A40" s="353" t="s">
        <v>174</v>
      </c>
      <c r="B40" s="356"/>
      <c r="C40" s="356"/>
      <c r="D40" s="341"/>
      <c r="E40" s="359"/>
      <c r="F40" s="340"/>
      <c r="G40" s="341"/>
      <c r="H40" s="336"/>
    </row>
    <row r="41" spans="1:8" s="335" customFormat="1" ht="32.25" customHeight="1" collapsed="1">
      <c r="A41" s="352" t="s">
        <v>149</v>
      </c>
      <c r="B41" s="356">
        <v>2</v>
      </c>
      <c r="C41" s="356">
        <v>2</v>
      </c>
      <c r="D41" s="341"/>
      <c r="E41" s="359"/>
      <c r="F41" s="340">
        <v>2</v>
      </c>
      <c r="G41" s="341">
        <v>2</v>
      </c>
      <c r="H41" s="336"/>
    </row>
    <row r="42" spans="1:8" s="335" customFormat="1" ht="32.25" customHeight="1" hidden="1" outlineLevel="1">
      <c r="A42" s="352" t="s">
        <v>116</v>
      </c>
      <c r="B42" s="356"/>
      <c r="C42" s="356"/>
      <c r="D42" s="341"/>
      <c r="E42" s="359"/>
      <c r="F42" s="340"/>
      <c r="G42" s="341"/>
      <c r="H42" s="336"/>
    </row>
    <row r="43" spans="1:8" s="335" customFormat="1" ht="32.25" customHeight="1" collapsed="1">
      <c r="A43" s="352" t="s">
        <v>117</v>
      </c>
      <c r="B43" s="356"/>
      <c r="C43" s="356">
        <v>1</v>
      </c>
      <c r="D43" s="341"/>
      <c r="E43" s="359"/>
      <c r="F43" s="340">
        <v>1</v>
      </c>
      <c r="G43" s="341">
        <v>1</v>
      </c>
      <c r="H43" s="336"/>
    </row>
    <row r="44" spans="1:8" s="335" customFormat="1" ht="32.25" customHeight="1">
      <c r="A44" s="352" t="s">
        <v>153</v>
      </c>
      <c r="B44" s="356">
        <v>4</v>
      </c>
      <c r="C44" s="356">
        <v>2</v>
      </c>
      <c r="D44" s="341"/>
      <c r="E44" s="359"/>
      <c r="F44" s="340">
        <v>2</v>
      </c>
      <c r="G44" s="341">
        <v>2</v>
      </c>
      <c r="H44" s="336"/>
    </row>
    <row r="45" spans="1:8" s="335" customFormat="1" ht="32.25" customHeight="1" hidden="1" outlineLevel="1">
      <c r="A45" s="352" t="s">
        <v>154</v>
      </c>
      <c r="B45" s="356"/>
      <c r="C45" s="356"/>
      <c r="D45" s="341"/>
      <c r="E45" s="359"/>
      <c r="F45" s="340">
        <v>1</v>
      </c>
      <c r="G45" s="341">
        <v>2</v>
      </c>
      <c r="H45" s="336"/>
    </row>
    <row r="46" spans="1:8" s="335" customFormat="1" ht="36" customHeight="1" collapsed="1">
      <c r="A46" s="352" t="s">
        <v>158</v>
      </c>
      <c r="B46" s="356">
        <v>2</v>
      </c>
      <c r="C46" s="356">
        <v>1</v>
      </c>
      <c r="D46" s="341"/>
      <c r="E46" s="359"/>
      <c r="F46" s="340"/>
      <c r="G46" s="341"/>
      <c r="H46" s="336"/>
    </row>
    <row r="47" spans="1:8" s="335" customFormat="1" ht="37.5" customHeight="1">
      <c r="A47" s="352" t="s">
        <v>155</v>
      </c>
      <c r="B47" s="356">
        <v>1</v>
      </c>
      <c r="C47" s="356">
        <v>1</v>
      </c>
      <c r="D47" s="341"/>
      <c r="E47" s="359"/>
      <c r="F47" s="340">
        <v>1</v>
      </c>
      <c r="G47" s="341">
        <v>1</v>
      </c>
      <c r="H47" s="336"/>
    </row>
    <row r="48" spans="1:8" s="335" customFormat="1" ht="32.25" customHeight="1" hidden="1" outlineLevel="1">
      <c r="A48" s="351" t="s">
        <v>60</v>
      </c>
      <c r="B48" s="356"/>
      <c r="C48" s="356"/>
      <c r="D48" s="341"/>
      <c r="E48" s="359"/>
      <c r="F48" s="340"/>
      <c r="G48" s="341"/>
      <c r="H48" s="336"/>
    </row>
    <row r="49" spans="1:8" s="335" customFormat="1" ht="32.25" customHeight="1" hidden="1" outlineLevel="1">
      <c r="A49" s="350" t="s">
        <v>64</v>
      </c>
      <c r="B49" s="356"/>
      <c r="C49" s="356"/>
      <c r="D49" s="341"/>
      <c r="E49" s="359"/>
      <c r="F49" s="340"/>
      <c r="G49" s="341"/>
      <c r="H49" s="336"/>
    </row>
    <row r="50" spans="1:8" s="335" customFormat="1" ht="32.25" customHeight="1" hidden="1" outlineLevel="1">
      <c r="A50" s="350" t="s">
        <v>63</v>
      </c>
      <c r="B50" s="356"/>
      <c r="C50" s="356"/>
      <c r="D50" s="341"/>
      <c r="E50" s="359"/>
      <c r="F50" s="340"/>
      <c r="G50" s="341"/>
      <c r="H50" s="336"/>
    </row>
    <row r="51" spans="1:8" s="335" customFormat="1" ht="32.25" customHeight="1" hidden="1" outlineLevel="1">
      <c r="A51" s="351" t="s">
        <v>67</v>
      </c>
      <c r="B51" s="356"/>
      <c r="C51" s="356"/>
      <c r="D51" s="341"/>
      <c r="E51" s="359"/>
      <c r="F51" s="340">
        <v>16</v>
      </c>
      <c r="G51" s="341">
        <v>21</v>
      </c>
      <c r="H51" s="336"/>
    </row>
    <row r="52" spans="1:8" s="335" customFormat="1" ht="32.25" customHeight="1" hidden="1" outlineLevel="1">
      <c r="A52" s="350" t="s">
        <v>175</v>
      </c>
      <c r="B52" s="356"/>
      <c r="C52" s="356"/>
      <c r="D52" s="341"/>
      <c r="E52" s="359"/>
      <c r="F52" s="340"/>
      <c r="G52" s="341"/>
      <c r="H52" s="336"/>
    </row>
    <row r="53" spans="1:8" s="335" customFormat="1" ht="32.25" customHeight="1" hidden="1" outlineLevel="1">
      <c r="A53" s="350" t="s">
        <v>122</v>
      </c>
      <c r="B53" s="356"/>
      <c r="C53" s="356"/>
      <c r="D53" s="341"/>
      <c r="E53" s="359"/>
      <c r="F53" s="340"/>
      <c r="G53" s="341"/>
      <c r="H53" s="336"/>
    </row>
    <row r="54" spans="1:8" s="335" customFormat="1" ht="32.25" customHeight="1" hidden="1" outlineLevel="1">
      <c r="A54" s="350" t="s">
        <v>156</v>
      </c>
      <c r="B54" s="356"/>
      <c r="C54" s="356"/>
      <c r="D54" s="341"/>
      <c r="E54" s="359"/>
      <c r="F54" s="340"/>
      <c r="G54" s="341"/>
      <c r="H54" s="336"/>
    </row>
    <row r="55" spans="1:8" s="335" customFormat="1" ht="32.25" customHeight="1" hidden="1" outlineLevel="1">
      <c r="A55" s="351" t="s">
        <v>69</v>
      </c>
      <c r="B55" s="356"/>
      <c r="C55" s="356"/>
      <c r="D55" s="341"/>
      <c r="E55" s="359"/>
      <c r="F55" s="340"/>
      <c r="G55" s="341"/>
      <c r="H55" s="336"/>
    </row>
    <row r="56" spans="1:8" s="335" customFormat="1" ht="32.25" customHeight="1" hidden="1" outlineLevel="1">
      <c r="A56" s="350" t="s">
        <v>165</v>
      </c>
      <c r="B56" s="356"/>
      <c r="C56" s="356"/>
      <c r="D56" s="341"/>
      <c r="E56" s="359"/>
      <c r="F56" s="340"/>
      <c r="G56" s="341">
        <v>1</v>
      </c>
      <c r="H56" s="336"/>
    </row>
    <row r="57" spans="1:8" s="335" customFormat="1" ht="32.25" customHeight="1" collapsed="1">
      <c r="A57" s="350" t="s">
        <v>153</v>
      </c>
      <c r="B57" s="356"/>
      <c r="C57" s="356">
        <v>2</v>
      </c>
      <c r="D57" s="341"/>
      <c r="E57" s="359"/>
      <c r="F57" s="340">
        <v>1</v>
      </c>
      <c r="G57" s="341">
        <v>3</v>
      </c>
      <c r="H57" s="336"/>
    </row>
    <row r="58" spans="1:8" s="335" customFormat="1" ht="12.75" customHeight="1" hidden="1" outlineLevel="1">
      <c r="A58" s="339" t="s">
        <v>157</v>
      </c>
      <c r="B58" s="340"/>
      <c r="C58" s="340"/>
      <c r="D58" s="341"/>
      <c r="E58" s="360"/>
      <c r="F58" s="346"/>
      <c r="G58" s="347"/>
      <c r="H58" s="336"/>
    </row>
    <row r="59" spans="1:8" s="335" customFormat="1" ht="12.75" customHeight="1" hidden="1" outlineLevel="1">
      <c r="A59" s="339" t="s">
        <v>127</v>
      </c>
      <c r="B59" s="364"/>
      <c r="C59" s="364"/>
      <c r="D59" s="365"/>
      <c r="H59" s="336"/>
    </row>
    <row r="60" spans="1:8" ht="32.25" customHeight="1" collapsed="1">
      <c r="A60" s="366"/>
      <c r="B60" s="367"/>
      <c r="C60" s="367"/>
      <c r="D60" s="368"/>
      <c r="E60" s="337"/>
      <c r="F60" s="337"/>
      <c r="G60" s="337"/>
      <c r="H60" s="334"/>
    </row>
    <row r="61" spans="1:4" ht="32.25" customHeight="1">
      <c r="A61" s="366"/>
      <c r="B61" s="369"/>
      <c r="C61" s="369"/>
      <c r="D61" s="370"/>
    </row>
    <row r="62" spans="1:4" ht="32.25" customHeight="1">
      <c r="A62" s="366"/>
      <c r="B62" s="369"/>
      <c r="C62" s="369"/>
      <c r="D62" s="370"/>
    </row>
    <row r="63" spans="1:4" ht="32.25" customHeight="1">
      <c r="A63" s="366"/>
      <c r="B63" s="369"/>
      <c r="C63" s="369"/>
      <c r="D63" s="370"/>
    </row>
    <row r="64" spans="1:4" ht="32.25" customHeight="1">
      <c r="A64" s="366"/>
      <c r="B64" s="369"/>
      <c r="C64" s="369"/>
      <c r="D64" s="370"/>
    </row>
    <row r="65" spans="1:4" ht="32.25" customHeight="1">
      <c r="A65" s="366"/>
      <c r="B65" s="369"/>
      <c r="C65" s="369"/>
      <c r="D65" s="370"/>
    </row>
    <row r="66" spans="1:4" ht="32.25" customHeight="1">
      <c r="A66" s="366"/>
      <c r="B66" s="369"/>
      <c r="C66" s="369"/>
      <c r="D66" s="370"/>
    </row>
    <row r="67" spans="1:4" ht="32.25" customHeight="1">
      <c r="A67" s="371"/>
      <c r="B67" s="372"/>
      <c r="C67" s="372"/>
      <c r="D67" s="373"/>
    </row>
  </sheetData>
  <sheetProtection/>
  <mergeCells count="4">
    <mergeCell ref="A1:D1"/>
    <mergeCell ref="A2:D2"/>
    <mergeCell ref="A19:D19"/>
    <mergeCell ref="A20:D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38">
      <selection activeCell="I66" sqref="I66"/>
    </sheetView>
  </sheetViews>
  <sheetFormatPr defaultColWidth="9.00390625" defaultRowHeight="12.75" outlineLevelRow="1"/>
  <cols>
    <col min="1" max="1" width="36.25390625" style="0" customWidth="1"/>
    <col min="2" max="3" width="5.25390625" style="0" customWidth="1"/>
    <col min="4" max="4" width="35.75390625" style="0" customWidth="1"/>
  </cols>
  <sheetData>
    <row r="1" spans="1:4" ht="37.5" customHeight="1">
      <c r="A1" s="886" t="s">
        <v>191</v>
      </c>
      <c r="B1" s="886"/>
      <c r="C1" s="886"/>
      <c r="D1" s="886"/>
    </row>
    <row r="2" spans="1:4" ht="37.5" customHeight="1">
      <c r="A2" s="887" t="s">
        <v>193</v>
      </c>
      <c r="B2" s="887"/>
      <c r="C2" s="887"/>
      <c r="D2" s="887"/>
    </row>
    <row r="3" spans="1:3" ht="78.75" customHeight="1" hidden="1" outlineLevel="1">
      <c r="A3" s="339" t="s">
        <v>14</v>
      </c>
      <c r="B3" s="340"/>
      <c r="C3" s="341"/>
    </row>
    <row r="4" spans="1:3" ht="78.75" customHeight="1" hidden="1" outlineLevel="1">
      <c r="A4" s="339" t="s">
        <v>29</v>
      </c>
      <c r="B4" s="340"/>
      <c r="C4" s="341"/>
    </row>
    <row r="5" spans="1:3" ht="78.75" customHeight="1" hidden="1" outlineLevel="1">
      <c r="A5" s="376" t="s">
        <v>16</v>
      </c>
      <c r="B5" s="377"/>
      <c r="C5" s="378"/>
    </row>
    <row r="6" spans="1:4" ht="38.25" customHeight="1" outlineLevel="1">
      <c r="A6" s="393"/>
      <c r="B6" s="394">
        <v>16</v>
      </c>
      <c r="C6" s="394">
        <v>21</v>
      </c>
      <c r="D6" s="395"/>
    </row>
    <row r="7" spans="1:4" ht="39.75" customHeight="1">
      <c r="A7" s="361" t="s">
        <v>30</v>
      </c>
      <c r="B7" s="380">
        <v>2</v>
      </c>
      <c r="C7" s="381"/>
      <c r="D7" s="382"/>
    </row>
    <row r="8" spans="1:4" ht="39.75" customHeight="1" hidden="1" outlineLevel="1">
      <c r="A8" s="352" t="s">
        <v>31</v>
      </c>
      <c r="B8" s="375"/>
      <c r="C8" s="375"/>
      <c r="D8" s="383"/>
    </row>
    <row r="9" spans="1:4" ht="39.75" customHeight="1" hidden="1" outlineLevel="1">
      <c r="A9" s="352" t="s">
        <v>17</v>
      </c>
      <c r="B9" s="375"/>
      <c r="C9" s="375"/>
      <c r="D9" s="383"/>
    </row>
    <row r="10" spans="1:4" ht="39.75" customHeight="1" hidden="1" outlineLevel="1">
      <c r="A10" s="352" t="s">
        <v>18</v>
      </c>
      <c r="B10" s="375"/>
      <c r="C10" s="375"/>
      <c r="D10" s="383"/>
    </row>
    <row r="11" spans="1:4" ht="39.75" customHeight="1" hidden="1" outlineLevel="1">
      <c r="A11" s="352" t="s">
        <v>32</v>
      </c>
      <c r="B11" s="375"/>
      <c r="C11" s="375"/>
      <c r="D11" s="383"/>
    </row>
    <row r="12" spans="1:4" ht="39.75" customHeight="1" collapsed="1">
      <c r="A12" s="352" t="s">
        <v>13</v>
      </c>
      <c r="B12" s="374">
        <v>2</v>
      </c>
      <c r="C12" s="374"/>
      <c r="D12" s="383"/>
    </row>
    <row r="13" spans="1:4" ht="39.75" customHeight="1" hidden="1" outlineLevel="1">
      <c r="A13" s="353" t="s">
        <v>42</v>
      </c>
      <c r="B13" s="374"/>
      <c r="C13" s="374"/>
      <c r="D13" s="383"/>
    </row>
    <row r="14" spans="1:4" ht="39.75" customHeight="1" collapsed="1">
      <c r="A14" s="352" t="s">
        <v>20</v>
      </c>
      <c r="B14" s="374">
        <v>2</v>
      </c>
      <c r="C14" s="374">
        <v>2</v>
      </c>
      <c r="D14" s="383"/>
    </row>
    <row r="15" spans="1:4" ht="39.75" customHeight="1" hidden="1" outlineLevel="1">
      <c r="A15" s="352" t="s">
        <v>45</v>
      </c>
      <c r="B15" s="374"/>
      <c r="C15" s="374"/>
      <c r="D15" s="383"/>
    </row>
    <row r="16" spans="1:4" ht="39.75" customHeight="1" hidden="1" outlineLevel="1" collapsed="1">
      <c r="A16" s="352" t="s">
        <v>119</v>
      </c>
      <c r="B16" s="374">
        <v>2</v>
      </c>
      <c r="C16" s="374">
        <v>2</v>
      </c>
      <c r="D16" s="383"/>
    </row>
    <row r="17" spans="1:4" ht="39.75" customHeight="1" hidden="1" outlineLevel="1">
      <c r="A17" s="352" t="s">
        <v>105</v>
      </c>
      <c r="B17" s="374">
        <v>3</v>
      </c>
      <c r="C17" s="374">
        <v>3</v>
      </c>
      <c r="D17" s="383"/>
    </row>
    <row r="18" spans="1:4" ht="39.75" customHeight="1" collapsed="1">
      <c r="A18" s="352" t="s">
        <v>19</v>
      </c>
      <c r="B18" s="374"/>
      <c r="C18" s="374">
        <v>1</v>
      </c>
      <c r="D18" s="383"/>
    </row>
    <row r="19" spans="1:4" ht="39.75" customHeight="1">
      <c r="A19" s="352" t="s">
        <v>15</v>
      </c>
      <c r="B19" s="374">
        <v>2</v>
      </c>
      <c r="C19" s="374">
        <v>1</v>
      </c>
      <c r="D19" s="383"/>
    </row>
    <row r="20" spans="1:4" ht="39.75" customHeight="1">
      <c r="A20" s="352" t="s">
        <v>14</v>
      </c>
      <c r="B20" s="374">
        <v>2</v>
      </c>
      <c r="C20" s="374">
        <v>2</v>
      </c>
      <c r="D20" s="383"/>
    </row>
    <row r="21" spans="1:4" ht="39.75" customHeight="1" hidden="1" outlineLevel="1">
      <c r="A21" s="352" t="s">
        <v>162</v>
      </c>
      <c r="B21" s="374"/>
      <c r="C21" s="374"/>
      <c r="D21" s="383"/>
    </row>
    <row r="22" spans="1:4" ht="39.75" customHeight="1" collapsed="1">
      <c r="A22" s="352" t="s">
        <v>17</v>
      </c>
      <c r="B22" s="374">
        <v>2</v>
      </c>
      <c r="C22" s="374">
        <v>2</v>
      </c>
      <c r="D22" s="383"/>
    </row>
    <row r="23" spans="1:4" ht="39.75" customHeight="1" hidden="1" outlineLevel="1">
      <c r="A23" s="353" t="s">
        <v>57</v>
      </c>
      <c r="B23" s="374"/>
      <c r="C23" s="374"/>
      <c r="D23" s="383"/>
    </row>
    <row r="24" spans="1:4" ht="39.75" customHeight="1" hidden="1" outlineLevel="1">
      <c r="A24" s="354" t="s">
        <v>105</v>
      </c>
      <c r="B24" s="374"/>
      <c r="C24" s="374"/>
      <c r="D24" s="383"/>
    </row>
    <row r="25" spans="1:4" ht="39.75" customHeight="1" outlineLevel="1">
      <c r="A25" s="352" t="s">
        <v>58</v>
      </c>
      <c r="B25" s="374">
        <v>2</v>
      </c>
      <c r="C25" s="374">
        <v>2</v>
      </c>
      <c r="D25" s="383"/>
    </row>
    <row r="26" spans="1:4" ht="39.75" customHeight="1" outlineLevel="1">
      <c r="A26" s="344"/>
      <c r="B26" s="374"/>
      <c r="C26" s="374"/>
      <c r="D26" s="383"/>
    </row>
    <row r="27" spans="1:4" ht="39.75" customHeight="1" outlineLevel="1">
      <c r="A27" s="344"/>
      <c r="B27" s="374"/>
      <c r="C27" s="374"/>
      <c r="D27" s="383"/>
    </row>
    <row r="28" spans="1:4" ht="39.75" customHeight="1" outlineLevel="1">
      <c r="A28" s="344"/>
      <c r="B28" s="374"/>
      <c r="C28" s="374"/>
      <c r="D28" s="383"/>
    </row>
    <row r="29" spans="1:4" ht="39.75" customHeight="1" outlineLevel="1">
      <c r="A29" s="344"/>
      <c r="B29" s="374"/>
      <c r="C29" s="374"/>
      <c r="D29" s="383"/>
    </row>
    <row r="30" spans="1:4" ht="39.75" customHeight="1" outlineLevel="1">
      <c r="A30" s="344"/>
      <c r="B30" s="374"/>
      <c r="C30" s="374"/>
      <c r="D30" s="383"/>
    </row>
    <row r="31" spans="1:4" ht="39.75" customHeight="1" outlineLevel="1">
      <c r="A31" s="344"/>
      <c r="B31" s="374"/>
      <c r="C31" s="374"/>
      <c r="D31" s="383"/>
    </row>
    <row r="32" spans="1:4" ht="39.75" customHeight="1" outlineLevel="1">
      <c r="A32" s="344"/>
      <c r="B32" s="374"/>
      <c r="C32" s="374"/>
      <c r="D32" s="383"/>
    </row>
    <row r="33" spans="1:4" ht="39.75" customHeight="1" outlineLevel="1">
      <c r="A33" s="886" t="s">
        <v>191</v>
      </c>
      <c r="B33" s="886"/>
      <c r="C33" s="886"/>
      <c r="D33" s="886"/>
    </row>
    <row r="34" spans="1:4" ht="39.75" customHeight="1" outlineLevel="1">
      <c r="A34" s="887" t="s">
        <v>193</v>
      </c>
      <c r="B34" s="887"/>
      <c r="C34" s="887"/>
      <c r="D34" s="887"/>
    </row>
    <row r="35" spans="1:4" ht="27" customHeight="1" outlineLevel="1">
      <c r="A35" s="390"/>
      <c r="B35" s="391">
        <v>16</v>
      </c>
      <c r="C35" s="391">
        <v>21</v>
      </c>
      <c r="D35" s="392"/>
    </row>
    <row r="36" spans="1:4" ht="39.75" customHeight="1" outlineLevel="1">
      <c r="A36" s="387" t="s">
        <v>119</v>
      </c>
      <c r="B36" s="388">
        <v>2</v>
      </c>
      <c r="C36" s="388">
        <v>2</v>
      </c>
      <c r="D36" s="389"/>
    </row>
    <row r="37" spans="1:4" ht="39.75" customHeight="1" outlineLevel="1">
      <c r="A37" s="342" t="s">
        <v>105</v>
      </c>
      <c r="B37" s="374">
        <v>3</v>
      </c>
      <c r="C37" s="374">
        <v>3</v>
      </c>
      <c r="D37" s="383"/>
    </row>
    <row r="38" spans="1:4" ht="39.75" customHeight="1">
      <c r="A38" s="342" t="s">
        <v>106</v>
      </c>
      <c r="B38" s="374">
        <v>2</v>
      </c>
      <c r="C38" s="374">
        <v>2</v>
      </c>
      <c r="D38" s="383"/>
    </row>
    <row r="39" spans="1:4" ht="27" customHeight="1">
      <c r="A39" s="342" t="s">
        <v>107</v>
      </c>
      <c r="B39" s="374">
        <v>2</v>
      </c>
      <c r="C39" s="374">
        <v>2</v>
      </c>
      <c r="D39" s="383"/>
    </row>
    <row r="40" spans="1:4" ht="27" customHeight="1">
      <c r="A40" s="342" t="s">
        <v>112</v>
      </c>
      <c r="B40" s="374"/>
      <c r="C40" s="374"/>
      <c r="D40" s="383"/>
    </row>
    <row r="41" spans="1:4" ht="27" customHeight="1">
      <c r="A41" s="342" t="s">
        <v>113</v>
      </c>
      <c r="B41" s="374">
        <v>2</v>
      </c>
      <c r="C41" s="374">
        <v>2</v>
      </c>
      <c r="D41" s="383"/>
    </row>
    <row r="42" spans="1:4" ht="39.75" customHeight="1">
      <c r="A42" s="342" t="s">
        <v>114</v>
      </c>
      <c r="B42" s="374">
        <v>2</v>
      </c>
      <c r="C42" s="374">
        <v>2</v>
      </c>
      <c r="D42" s="383"/>
    </row>
    <row r="43" spans="1:4" ht="25.5" customHeight="1">
      <c r="A43" s="342" t="s">
        <v>115</v>
      </c>
      <c r="B43" s="374">
        <v>1</v>
      </c>
      <c r="C43" s="374">
        <v>1</v>
      </c>
      <c r="D43" s="383"/>
    </row>
    <row r="44" spans="1:4" ht="25.5" customHeight="1" hidden="1" outlineLevel="1">
      <c r="A44" s="342"/>
      <c r="B44" s="374"/>
      <c r="C44" s="374"/>
      <c r="D44" s="383"/>
    </row>
    <row r="45" spans="1:4" ht="25.5" customHeight="1" hidden="1" outlineLevel="1">
      <c r="A45" s="345" t="s">
        <v>163</v>
      </c>
      <c r="B45" s="374"/>
      <c r="C45" s="374"/>
      <c r="D45" s="383"/>
    </row>
    <row r="46" spans="1:4" ht="25.5" customHeight="1" hidden="1" outlineLevel="1">
      <c r="A46" s="343" t="s">
        <v>174</v>
      </c>
      <c r="B46" s="374"/>
      <c r="C46" s="374"/>
      <c r="D46" s="383"/>
    </row>
    <row r="47" spans="1:4" ht="25.5" customHeight="1" collapsed="1">
      <c r="A47" s="342" t="s">
        <v>149</v>
      </c>
      <c r="B47" s="374">
        <v>2</v>
      </c>
      <c r="C47" s="374">
        <v>2</v>
      </c>
      <c r="D47" s="383"/>
    </row>
    <row r="48" spans="1:4" ht="39.75" customHeight="1" hidden="1" outlineLevel="1">
      <c r="A48" s="342" t="s">
        <v>116</v>
      </c>
      <c r="B48" s="374"/>
      <c r="C48" s="374"/>
      <c r="D48" s="383"/>
    </row>
    <row r="49" spans="1:4" ht="39.75" customHeight="1" collapsed="1">
      <c r="A49" s="342" t="s">
        <v>117</v>
      </c>
      <c r="B49" s="374">
        <v>1</v>
      </c>
      <c r="C49" s="374">
        <v>1</v>
      </c>
      <c r="D49" s="383"/>
    </row>
    <row r="50" spans="1:4" ht="25.5" customHeight="1">
      <c r="A50" s="342" t="s">
        <v>153</v>
      </c>
      <c r="B50" s="374">
        <v>2</v>
      </c>
      <c r="C50" s="374">
        <v>2</v>
      </c>
      <c r="D50" s="383"/>
    </row>
    <row r="51" spans="1:4" ht="25.5" customHeight="1">
      <c r="A51" s="342" t="s">
        <v>154</v>
      </c>
      <c r="B51" s="374">
        <v>1</v>
      </c>
      <c r="C51" s="374">
        <v>2</v>
      </c>
      <c r="D51" s="383"/>
    </row>
    <row r="52" spans="1:4" ht="39.75" customHeight="1" hidden="1" outlineLevel="1">
      <c r="A52" s="342" t="s">
        <v>158</v>
      </c>
      <c r="B52" s="374"/>
      <c r="C52" s="374"/>
      <c r="D52" s="383"/>
    </row>
    <row r="53" spans="1:4" ht="78.75" customHeight="1" collapsed="1">
      <c r="A53" s="342" t="s">
        <v>155</v>
      </c>
      <c r="B53" s="374">
        <v>1</v>
      </c>
      <c r="C53" s="374">
        <v>1</v>
      </c>
      <c r="D53" s="383"/>
    </row>
    <row r="54" spans="1:4" ht="39.75" customHeight="1" hidden="1" outlineLevel="1">
      <c r="A54" s="343" t="s">
        <v>60</v>
      </c>
      <c r="B54" s="374"/>
      <c r="C54" s="374"/>
      <c r="D54" s="383"/>
    </row>
    <row r="55" spans="1:4" ht="39.75" customHeight="1" hidden="1" outlineLevel="1">
      <c r="A55" s="342" t="s">
        <v>64</v>
      </c>
      <c r="B55" s="374"/>
      <c r="C55" s="374"/>
      <c r="D55" s="383"/>
    </row>
    <row r="56" spans="1:4" ht="39.75" customHeight="1" hidden="1" outlineLevel="1">
      <c r="A56" s="342" t="s">
        <v>63</v>
      </c>
      <c r="B56" s="374"/>
      <c r="C56" s="374"/>
      <c r="D56" s="383"/>
    </row>
    <row r="57" spans="1:4" ht="39.75" customHeight="1" hidden="1" outlineLevel="1">
      <c r="A57" s="343" t="s">
        <v>67</v>
      </c>
      <c r="B57" s="374">
        <v>16</v>
      </c>
      <c r="C57" s="374">
        <v>21</v>
      </c>
      <c r="D57" s="383"/>
    </row>
    <row r="58" spans="1:4" ht="39.75" customHeight="1" hidden="1" outlineLevel="1">
      <c r="A58" s="342" t="s">
        <v>175</v>
      </c>
      <c r="B58" s="374"/>
      <c r="C58" s="374"/>
      <c r="D58" s="383"/>
    </row>
    <row r="59" spans="1:4" ht="39.75" customHeight="1" hidden="1" outlineLevel="1">
      <c r="A59" s="342" t="s">
        <v>122</v>
      </c>
      <c r="B59" s="374"/>
      <c r="C59" s="374"/>
      <c r="D59" s="383"/>
    </row>
    <row r="60" spans="1:4" ht="39.75" customHeight="1" hidden="1" outlineLevel="1">
      <c r="A60" s="342" t="s">
        <v>156</v>
      </c>
      <c r="B60" s="374"/>
      <c r="C60" s="374"/>
      <c r="D60" s="383"/>
    </row>
    <row r="61" spans="1:4" ht="25.5" customHeight="1" collapsed="1">
      <c r="A61" s="343" t="s">
        <v>69</v>
      </c>
      <c r="B61" s="374"/>
      <c r="C61" s="374"/>
      <c r="D61" s="383"/>
    </row>
    <row r="62" spans="1:4" ht="25.5" customHeight="1">
      <c r="A62" s="342" t="s">
        <v>165</v>
      </c>
      <c r="B62" s="374"/>
      <c r="C62" s="374">
        <v>1</v>
      </c>
      <c r="D62" s="383"/>
    </row>
    <row r="63" spans="1:4" ht="25.5" customHeight="1">
      <c r="A63" s="384" t="s">
        <v>153</v>
      </c>
      <c r="B63" s="385">
        <v>1</v>
      </c>
      <c r="C63" s="385">
        <v>3</v>
      </c>
      <c r="D63" s="386"/>
    </row>
    <row r="64" spans="1:3" ht="18.75" hidden="1" outlineLevel="1">
      <c r="A64" s="379" t="s">
        <v>127</v>
      </c>
      <c r="B64" s="335"/>
      <c r="C64" s="335"/>
    </row>
    <row r="65" ht="12.75" collapsed="1"/>
  </sheetData>
  <sheetProtection/>
  <mergeCells count="4">
    <mergeCell ref="A1:D1"/>
    <mergeCell ref="A2:D2"/>
    <mergeCell ref="A33:D33"/>
    <mergeCell ref="A34:D3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 Семенович</cp:lastModifiedBy>
  <cp:lastPrinted>2014-11-06T07:30:05Z</cp:lastPrinted>
  <dcterms:created xsi:type="dcterms:W3CDTF">2006-04-07T08:06:02Z</dcterms:created>
  <dcterms:modified xsi:type="dcterms:W3CDTF">2014-11-24T09:51:51Z</dcterms:modified>
  <cp:category/>
  <cp:version/>
  <cp:contentType/>
  <cp:contentStatus/>
</cp:coreProperties>
</file>